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345" windowWidth="15450" windowHeight="1146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 пла'!$A$16:$T$139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плата'!$A$1:$O$73</definedName>
    <definedName name="_xlnm.Print_Area" localSheetId="1">'среднесписочная численность'!$A$1:$O$72</definedName>
    <definedName name="_xlnm.Print_Area" localSheetId="0">'фонд начисленной заработной пла'!$A$1:$O$151</definedName>
  </definedNames>
  <calcPr calcId="124519"/>
</workbook>
</file>

<file path=xl/calcChain.xml><?xml version="1.0" encoding="utf-8"?>
<calcChain xmlns="http://schemas.openxmlformats.org/spreadsheetml/2006/main">
  <c r="N37" i="3"/>
  <c r="L37"/>
  <c r="J37"/>
  <c r="H37"/>
  <c r="A59" l="1"/>
  <c r="N59"/>
  <c r="L59"/>
  <c r="J59"/>
  <c r="H59"/>
  <c r="C59"/>
  <c r="B59"/>
  <c r="N53"/>
  <c r="L53"/>
  <c r="J53"/>
  <c r="H53"/>
  <c r="F53"/>
  <c r="E53"/>
  <c r="C53"/>
  <c r="B53"/>
  <c r="D53" s="1"/>
  <c r="F52"/>
  <c r="E52"/>
  <c r="A53"/>
  <c r="A52"/>
  <c r="A51"/>
  <c r="D59" l="1"/>
  <c r="O59"/>
  <c r="G52"/>
  <c r="G53"/>
  <c r="I59"/>
  <c r="K59"/>
  <c r="I53"/>
  <c r="M59"/>
  <c r="M53"/>
  <c r="K53"/>
  <c r="O53"/>
  <c r="N36"/>
  <c r="L36"/>
  <c r="J36"/>
  <c r="H36"/>
  <c r="O134" i="1"/>
  <c r="M134"/>
  <c r="K134"/>
  <c r="I134"/>
  <c r="G134"/>
  <c r="K36" i="3" l="1"/>
  <c r="O36"/>
  <c r="M36"/>
  <c r="O151" i="1"/>
  <c r="M151"/>
  <c r="K151"/>
  <c r="I151"/>
  <c r="G151"/>
  <c r="D151"/>
  <c r="O150" l="1"/>
  <c r="M150"/>
  <c r="K150"/>
  <c r="I150"/>
  <c r="G150"/>
  <c r="D150"/>
  <c r="O149" l="1"/>
  <c r="M149"/>
  <c r="K149"/>
  <c r="I149"/>
  <c r="G149"/>
  <c r="D149"/>
  <c r="O148" l="1"/>
  <c r="M148"/>
  <c r="K148"/>
  <c r="I148"/>
  <c r="G148"/>
  <c r="D148"/>
  <c r="O147" l="1"/>
  <c r="M147"/>
  <c r="K147"/>
  <c r="I147"/>
  <c r="G147"/>
  <c r="D147"/>
  <c r="O146" l="1"/>
  <c r="M146"/>
  <c r="K146"/>
  <c r="I146"/>
  <c r="G146"/>
  <c r="D146"/>
  <c r="O145" l="1"/>
  <c r="M145"/>
  <c r="K145"/>
  <c r="I145"/>
  <c r="G145"/>
  <c r="D145"/>
  <c r="O144" l="1"/>
  <c r="M144"/>
  <c r="K144"/>
  <c r="I144"/>
  <c r="G144"/>
  <c r="D144"/>
  <c r="O143" l="1"/>
  <c r="M143"/>
  <c r="K143"/>
  <c r="I143"/>
  <c r="G143"/>
  <c r="D143"/>
  <c r="O133"/>
  <c r="M133"/>
  <c r="K133"/>
  <c r="I133"/>
  <c r="G133"/>
  <c r="D133"/>
  <c r="O122"/>
  <c r="M122"/>
  <c r="K122"/>
  <c r="I122"/>
  <c r="G122"/>
  <c r="D122"/>
  <c r="D67" i="2" l="1"/>
  <c r="G67"/>
  <c r="I67"/>
  <c r="K67"/>
  <c r="M67"/>
  <c r="O18" l="1"/>
  <c r="M18"/>
  <c r="K18"/>
  <c r="I18"/>
  <c r="G18"/>
  <c r="D18"/>
  <c r="O129" i="1" l="1"/>
  <c r="M129"/>
  <c r="K129"/>
  <c r="I129"/>
  <c r="G129"/>
  <c r="D129"/>
  <c r="O128" l="1"/>
  <c r="M128"/>
  <c r="K128"/>
  <c r="I128"/>
  <c r="G128" l="1"/>
  <c r="D128"/>
  <c r="O111" l="1"/>
  <c r="M111"/>
  <c r="K111"/>
  <c r="I111"/>
  <c r="G111"/>
  <c r="D111"/>
  <c r="O108" l="1"/>
  <c r="M108"/>
  <c r="K108"/>
  <c r="I108"/>
  <c r="G108"/>
  <c r="D108"/>
  <c r="O106"/>
  <c r="M106"/>
  <c r="K106"/>
  <c r="I106"/>
  <c r="G106"/>
  <c r="D106"/>
  <c r="O102"/>
  <c r="M102"/>
  <c r="K102"/>
  <c r="I102"/>
  <c r="G102"/>
  <c r="D102"/>
  <c r="O100"/>
  <c r="M100"/>
  <c r="K100"/>
  <c r="I100"/>
  <c r="G100"/>
  <c r="D100"/>
  <c r="O99"/>
  <c r="M99"/>
  <c r="K99"/>
  <c r="I99"/>
  <c r="G99"/>
  <c r="D99"/>
  <c r="O97"/>
  <c r="M97"/>
  <c r="K97"/>
  <c r="I97"/>
  <c r="G97"/>
  <c r="D97"/>
  <c r="O96" l="1"/>
  <c r="M96"/>
  <c r="K96"/>
  <c r="I96"/>
  <c r="G96"/>
  <c r="D96"/>
  <c r="O27"/>
  <c r="M27"/>
  <c r="K27"/>
  <c r="I27"/>
  <c r="G27"/>
  <c r="D27"/>
  <c r="O18" l="1"/>
  <c r="M18"/>
  <c r="K18"/>
  <c r="I18"/>
  <c r="G18"/>
  <c r="D18"/>
  <c r="O17" l="1"/>
  <c r="M17"/>
  <c r="K17"/>
  <c r="I17"/>
  <c r="G17"/>
  <c r="D17"/>
  <c r="F72" i="3" l="1"/>
  <c r="F73"/>
  <c r="F17"/>
  <c r="F18"/>
  <c r="F19"/>
  <c r="F20"/>
  <c r="F22"/>
  <c r="F24"/>
  <c r="F26"/>
  <c r="F27"/>
  <c r="F29"/>
  <c r="F30"/>
  <c r="F32"/>
  <c r="F34"/>
  <c r="F35"/>
  <c r="F36"/>
  <c r="F37"/>
  <c r="F39"/>
  <c r="F41"/>
  <c r="F42"/>
  <c r="F44"/>
  <c r="F45"/>
  <c r="F46"/>
  <c r="F48"/>
  <c r="F50"/>
  <c r="F51"/>
  <c r="F54"/>
  <c r="F55"/>
  <c r="F57"/>
  <c r="F58"/>
  <c r="F61"/>
  <c r="F65"/>
  <c r="F66"/>
  <c r="F67"/>
  <c r="F68"/>
  <c r="F69"/>
  <c r="F70"/>
  <c r="F71"/>
  <c r="E22"/>
  <c r="E24"/>
  <c r="E26"/>
  <c r="E27"/>
  <c r="E29"/>
  <c r="E30"/>
  <c r="E32"/>
  <c r="E34"/>
  <c r="E35"/>
  <c r="E36"/>
  <c r="E37"/>
  <c r="E39"/>
  <c r="E41"/>
  <c r="E42"/>
  <c r="E44"/>
  <c r="E45"/>
  <c r="E46"/>
  <c r="E48"/>
  <c r="E50"/>
  <c r="E51"/>
  <c r="E54"/>
  <c r="E55"/>
  <c r="E57"/>
  <c r="E58"/>
  <c r="E61"/>
  <c r="E65"/>
  <c r="E66"/>
  <c r="E67"/>
  <c r="E68"/>
  <c r="E69"/>
  <c r="E70"/>
  <c r="E71"/>
  <c r="E72"/>
  <c r="E73"/>
  <c r="E17"/>
  <c r="E18"/>
  <c r="E19"/>
  <c r="E20"/>
  <c r="G36" l="1"/>
  <c r="O72" i="2"/>
  <c r="M72"/>
  <c r="K72"/>
  <c r="I72"/>
  <c r="G72"/>
  <c r="D72"/>
  <c r="D70" l="1"/>
  <c r="G70"/>
  <c r="I70"/>
  <c r="K70"/>
  <c r="M70"/>
  <c r="O70"/>
  <c r="O68" l="1"/>
  <c r="M68"/>
  <c r="K68"/>
  <c r="I68"/>
  <c r="G68"/>
  <c r="D68"/>
  <c r="O66" l="1"/>
  <c r="M66"/>
  <c r="K66"/>
  <c r="I66"/>
  <c r="G66"/>
  <c r="D66"/>
  <c r="O65" l="1"/>
  <c r="M65"/>
  <c r="K65"/>
  <c r="I65"/>
  <c r="G65"/>
  <c r="D65"/>
  <c r="O64"/>
  <c r="M64"/>
  <c r="K64"/>
  <c r="I64"/>
  <c r="G64"/>
  <c r="D64"/>
  <c r="O58" l="1"/>
  <c r="M58"/>
  <c r="K58"/>
  <c r="I58"/>
  <c r="G58"/>
  <c r="D58"/>
  <c r="O57"/>
  <c r="M57"/>
  <c r="K57"/>
  <c r="I57"/>
  <c r="G57"/>
  <c r="D57"/>
  <c r="O55"/>
  <c r="M55"/>
  <c r="K55"/>
  <c r="I55"/>
  <c r="G55"/>
  <c r="D55"/>
  <c r="O54"/>
  <c r="M54"/>
  <c r="K54"/>
  <c r="I54"/>
  <c r="G54"/>
  <c r="D54"/>
  <c r="O50"/>
  <c r="O51"/>
  <c r="M51"/>
  <c r="K51"/>
  <c r="I51"/>
  <c r="G51"/>
  <c r="D51"/>
  <c r="M50"/>
  <c r="K50"/>
  <c r="I50"/>
  <c r="G50"/>
  <c r="D50"/>
  <c r="O49"/>
  <c r="M49"/>
  <c r="K49"/>
  <c r="I49"/>
  <c r="G49"/>
  <c r="D49"/>
  <c r="D52"/>
  <c r="G52"/>
  <c r="I52"/>
  <c r="K52"/>
  <c r="M52"/>
  <c r="O52"/>
  <c r="B53"/>
  <c r="C53"/>
  <c r="D53" s="1"/>
  <c r="E53"/>
  <c r="F53"/>
  <c r="H53"/>
  <c r="J53"/>
  <c r="L53"/>
  <c r="N53"/>
  <c r="A49"/>
  <c r="C48"/>
  <c r="I53" l="1"/>
  <c r="M53"/>
  <c r="O53"/>
  <c r="G53"/>
  <c r="K53"/>
  <c r="O38"/>
  <c r="M38"/>
  <c r="K38"/>
  <c r="I38"/>
  <c r="G38"/>
  <c r="D38"/>
  <c r="O44"/>
  <c r="M44"/>
  <c r="K44"/>
  <c r="I44"/>
  <c r="G44"/>
  <c r="D44"/>
  <c r="O43"/>
  <c r="M43"/>
  <c r="K43"/>
  <c r="I43"/>
  <c r="G43"/>
  <c r="D43"/>
  <c r="O31" l="1"/>
  <c r="M31"/>
  <c r="K31"/>
  <c r="I31"/>
  <c r="G31"/>
  <c r="D31"/>
  <c r="O29"/>
  <c r="M29"/>
  <c r="K29"/>
  <c r="I29"/>
  <c r="G29"/>
  <c r="D29"/>
  <c r="O28"/>
  <c r="M28"/>
  <c r="K28"/>
  <c r="I28"/>
  <c r="G28"/>
  <c r="D28"/>
  <c r="O26"/>
  <c r="M26"/>
  <c r="K26"/>
  <c r="I26"/>
  <c r="G26"/>
  <c r="D26"/>
  <c r="D23"/>
  <c r="G23"/>
  <c r="I23"/>
  <c r="K23"/>
  <c r="K137" i="1" l="1"/>
  <c r="M137"/>
  <c r="I137"/>
  <c r="G137"/>
  <c r="O137"/>
  <c r="D137"/>
  <c r="D138"/>
  <c r="G138"/>
  <c r="I138"/>
  <c r="K138"/>
  <c r="M138"/>
  <c r="O138"/>
  <c r="O136"/>
  <c r="M136"/>
  <c r="K136"/>
  <c r="I136"/>
  <c r="G136"/>
  <c r="D136"/>
  <c r="D134"/>
  <c r="D130"/>
  <c r="O130"/>
  <c r="M130"/>
  <c r="K130"/>
  <c r="I130"/>
  <c r="G130"/>
  <c r="D131"/>
  <c r="G131"/>
  <c r="I131"/>
  <c r="K131"/>
  <c r="M131"/>
  <c r="O131"/>
  <c r="D119" l="1"/>
  <c r="G119"/>
  <c r="I119"/>
  <c r="C34" i="3" l="1"/>
  <c r="C35"/>
  <c r="C36"/>
  <c r="I36" s="1"/>
  <c r="C37"/>
  <c r="B37"/>
  <c r="B36"/>
  <c r="N32" i="2"/>
  <c r="L32"/>
  <c r="J32"/>
  <c r="H32"/>
  <c r="F32"/>
  <c r="E32"/>
  <c r="C32"/>
  <c r="B32"/>
  <c r="D36"/>
  <c r="O19" i="1"/>
  <c r="O20"/>
  <c r="M19"/>
  <c r="M20"/>
  <c r="K19"/>
  <c r="K20"/>
  <c r="I19"/>
  <c r="I20"/>
  <c r="G19"/>
  <c r="G20"/>
  <c r="D19"/>
  <c r="D20"/>
  <c r="O19" i="2"/>
  <c r="O20"/>
  <c r="M19"/>
  <c r="M20"/>
  <c r="K19"/>
  <c r="K20"/>
  <c r="I19"/>
  <c r="I20"/>
  <c r="G19"/>
  <c r="G20"/>
  <c r="D19"/>
  <c r="D20"/>
  <c r="N19" i="3"/>
  <c r="N20"/>
  <c r="L19"/>
  <c r="L20"/>
  <c r="J19"/>
  <c r="J20"/>
  <c r="H19"/>
  <c r="H20"/>
  <c r="C19"/>
  <c r="C20"/>
  <c r="B19"/>
  <c r="B20"/>
  <c r="B16" i="1"/>
  <c r="C16"/>
  <c r="E16"/>
  <c r="F16"/>
  <c r="H16"/>
  <c r="J16"/>
  <c r="L16"/>
  <c r="N16"/>
  <c r="B21"/>
  <c r="C21"/>
  <c r="E21"/>
  <c r="F21"/>
  <c r="H21"/>
  <c r="J21"/>
  <c r="L21"/>
  <c r="N21"/>
  <c r="D22"/>
  <c r="G22"/>
  <c r="I22"/>
  <c r="K22"/>
  <c r="M22"/>
  <c r="O22"/>
  <c r="D23"/>
  <c r="G23"/>
  <c r="I23"/>
  <c r="K23"/>
  <c r="M23"/>
  <c r="O23"/>
  <c r="B26"/>
  <c r="C26"/>
  <c r="E26"/>
  <c r="F26"/>
  <c r="H26"/>
  <c r="J26"/>
  <c r="L26"/>
  <c r="N26"/>
  <c r="D28"/>
  <c r="G28"/>
  <c r="I28"/>
  <c r="K28"/>
  <c r="M28"/>
  <c r="O28"/>
  <c r="B29"/>
  <c r="C29"/>
  <c r="E29"/>
  <c r="F29"/>
  <c r="H29"/>
  <c r="J29"/>
  <c r="L29"/>
  <c r="N29"/>
  <c r="D30"/>
  <c r="G30"/>
  <c r="I30"/>
  <c r="K30"/>
  <c r="M30"/>
  <c r="O30"/>
  <c r="D31"/>
  <c r="G31"/>
  <c r="I31"/>
  <c r="K31"/>
  <c r="M31"/>
  <c r="O31"/>
  <c r="B32"/>
  <c r="C32"/>
  <c r="G32"/>
  <c r="H32"/>
  <c r="J32"/>
  <c r="L32"/>
  <c r="N32"/>
  <c r="D33"/>
  <c r="G33"/>
  <c r="I33"/>
  <c r="K33"/>
  <c r="M33"/>
  <c r="O33"/>
  <c r="D34"/>
  <c r="G34"/>
  <c r="I34"/>
  <c r="K34"/>
  <c r="M34"/>
  <c r="O34"/>
  <c r="B35"/>
  <c r="C35"/>
  <c r="E35"/>
  <c r="F35"/>
  <c r="H35"/>
  <c r="J35"/>
  <c r="L35"/>
  <c r="N35"/>
  <c r="D36"/>
  <c r="G36"/>
  <c r="I36"/>
  <c r="K36"/>
  <c r="M36"/>
  <c r="O36"/>
  <c r="D37"/>
  <c r="G37"/>
  <c r="I37"/>
  <c r="K37"/>
  <c r="M37"/>
  <c r="O37"/>
  <c r="B38"/>
  <c r="C38"/>
  <c r="E38"/>
  <c r="F38"/>
  <c r="H38"/>
  <c r="J38"/>
  <c r="L38"/>
  <c r="N38"/>
  <c r="D39"/>
  <c r="G39"/>
  <c r="I39"/>
  <c r="K39"/>
  <c r="M39"/>
  <c r="O39"/>
  <c r="D40"/>
  <c r="G40"/>
  <c r="I40"/>
  <c r="K40"/>
  <c r="M40"/>
  <c r="O40"/>
  <c r="B41"/>
  <c r="C41"/>
  <c r="E41"/>
  <c r="F41"/>
  <c r="H41"/>
  <c r="J41"/>
  <c r="L41"/>
  <c r="N41"/>
  <c r="D42"/>
  <c r="G42"/>
  <c r="I42"/>
  <c r="K42"/>
  <c r="M42"/>
  <c r="O42"/>
  <c r="D43"/>
  <c r="G43"/>
  <c r="I43"/>
  <c r="K43"/>
  <c r="M43"/>
  <c r="O43"/>
  <c r="B44"/>
  <c r="C44"/>
  <c r="E44"/>
  <c r="F44"/>
  <c r="H44"/>
  <c r="J44"/>
  <c r="L44"/>
  <c r="N44"/>
  <c r="D45"/>
  <c r="G45"/>
  <c r="I45"/>
  <c r="K45"/>
  <c r="M45"/>
  <c r="O45"/>
  <c r="D46"/>
  <c r="G46"/>
  <c r="I46"/>
  <c r="K46"/>
  <c r="M46"/>
  <c r="O46"/>
  <c r="B47"/>
  <c r="C47"/>
  <c r="E47"/>
  <c r="F47"/>
  <c r="H47"/>
  <c r="J47"/>
  <c r="L47"/>
  <c r="N47"/>
  <c r="D48"/>
  <c r="G48"/>
  <c r="I48"/>
  <c r="K48"/>
  <c r="M48"/>
  <c r="O48"/>
  <c r="D49"/>
  <c r="G49"/>
  <c r="I49"/>
  <c r="K49"/>
  <c r="M49"/>
  <c r="O49"/>
  <c r="B50"/>
  <c r="C50"/>
  <c r="E50"/>
  <c r="F50"/>
  <c r="H50"/>
  <c r="J50"/>
  <c r="L50"/>
  <c r="N50"/>
  <c r="D51"/>
  <c r="G51"/>
  <c r="I51"/>
  <c r="K51"/>
  <c r="M51"/>
  <c r="O51"/>
  <c r="D52"/>
  <c r="G52"/>
  <c r="I52"/>
  <c r="K52"/>
  <c r="M52"/>
  <c r="O52"/>
  <c r="B53"/>
  <c r="C53"/>
  <c r="E53"/>
  <c r="F53"/>
  <c r="H53"/>
  <c r="J53"/>
  <c r="L53"/>
  <c r="N53"/>
  <c r="D54"/>
  <c r="G54"/>
  <c r="I54"/>
  <c r="K54"/>
  <c r="M54"/>
  <c r="O54"/>
  <c r="D55"/>
  <c r="G55"/>
  <c r="I55"/>
  <c r="K55"/>
  <c r="M55"/>
  <c r="O55"/>
  <c r="B56"/>
  <c r="C56"/>
  <c r="E56"/>
  <c r="F56"/>
  <c r="H56"/>
  <c r="J56"/>
  <c r="L56"/>
  <c r="N56"/>
  <c r="D57"/>
  <c r="G57"/>
  <c r="I57"/>
  <c r="K57"/>
  <c r="M57"/>
  <c r="O57"/>
  <c r="D58"/>
  <c r="G58"/>
  <c r="I58"/>
  <c r="K58"/>
  <c r="M58"/>
  <c r="O58"/>
  <c r="B59"/>
  <c r="C59"/>
  <c r="E59"/>
  <c r="F59"/>
  <c r="H59"/>
  <c r="J59"/>
  <c r="L59"/>
  <c r="N59"/>
  <c r="D60"/>
  <c r="G60"/>
  <c r="I60"/>
  <c r="K60"/>
  <c r="M60"/>
  <c r="O60"/>
  <c r="D61"/>
  <c r="G61"/>
  <c r="I61"/>
  <c r="K61"/>
  <c r="M61"/>
  <c r="O61"/>
  <c r="B62"/>
  <c r="C62"/>
  <c r="E62"/>
  <c r="F62"/>
  <c r="H62"/>
  <c r="J62"/>
  <c r="L62"/>
  <c r="N62"/>
  <c r="D63"/>
  <c r="G63"/>
  <c r="I63"/>
  <c r="K63"/>
  <c r="M63"/>
  <c r="O63"/>
  <c r="D64"/>
  <c r="G64"/>
  <c r="I64"/>
  <c r="K64"/>
  <c r="M64"/>
  <c r="O64"/>
  <c r="B65"/>
  <c r="C65"/>
  <c r="E65"/>
  <c r="F65"/>
  <c r="H65"/>
  <c r="J65"/>
  <c r="L65"/>
  <c r="N65"/>
  <c r="D66"/>
  <c r="G66"/>
  <c r="I66"/>
  <c r="K66"/>
  <c r="M66"/>
  <c r="O66"/>
  <c r="D67"/>
  <c r="G67"/>
  <c r="I67"/>
  <c r="K67"/>
  <c r="M67"/>
  <c r="O67"/>
  <c r="B68"/>
  <c r="C68"/>
  <c r="E68"/>
  <c r="F68"/>
  <c r="H68"/>
  <c r="J68"/>
  <c r="L68"/>
  <c r="N68"/>
  <c r="D69"/>
  <c r="G69"/>
  <c r="I69"/>
  <c r="K69"/>
  <c r="M69"/>
  <c r="O69"/>
  <c r="D70"/>
  <c r="G70"/>
  <c r="I70"/>
  <c r="K70"/>
  <c r="M70"/>
  <c r="O70"/>
  <c r="B71"/>
  <c r="C71"/>
  <c r="E71"/>
  <c r="F71"/>
  <c r="H71"/>
  <c r="J71"/>
  <c r="L71"/>
  <c r="N71"/>
  <c r="D72"/>
  <c r="G72"/>
  <c r="I72"/>
  <c r="K72"/>
  <c r="M72"/>
  <c r="O72"/>
  <c r="D73"/>
  <c r="G73"/>
  <c r="I73"/>
  <c r="K73"/>
  <c r="M73"/>
  <c r="O73"/>
  <c r="B74"/>
  <c r="C74"/>
  <c r="E74"/>
  <c r="F74"/>
  <c r="H74"/>
  <c r="J74"/>
  <c r="L74"/>
  <c r="N74"/>
  <c r="D75"/>
  <c r="G75"/>
  <c r="I75"/>
  <c r="K75"/>
  <c r="M75"/>
  <c r="O75"/>
  <c r="D76"/>
  <c r="G76"/>
  <c r="I76"/>
  <c r="K76"/>
  <c r="M76"/>
  <c r="O76"/>
  <c r="B77"/>
  <c r="C77"/>
  <c r="E77"/>
  <c r="F77"/>
  <c r="H77"/>
  <c r="J77"/>
  <c r="L77"/>
  <c r="N77"/>
  <c r="D78"/>
  <c r="G78"/>
  <c r="I78"/>
  <c r="K78"/>
  <c r="M78"/>
  <c r="O78"/>
  <c r="D79"/>
  <c r="G79"/>
  <c r="I79"/>
  <c r="K79"/>
  <c r="M79"/>
  <c r="O79"/>
  <c r="B80"/>
  <c r="C80"/>
  <c r="E80"/>
  <c r="F80"/>
  <c r="H80"/>
  <c r="J80"/>
  <c r="L80"/>
  <c r="N80"/>
  <c r="D81"/>
  <c r="G81"/>
  <c r="I81"/>
  <c r="K81"/>
  <c r="M81"/>
  <c r="O81"/>
  <c r="D82"/>
  <c r="G82"/>
  <c r="I82"/>
  <c r="K82"/>
  <c r="M82"/>
  <c r="O82"/>
  <c r="B83"/>
  <c r="C83"/>
  <c r="E83"/>
  <c r="F83"/>
  <c r="H83"/>
  <c r="J83"/>
  <c r="L83"/>
  <c r="N83"/>
  <c r="D84"/>
  <c r="G84"/>
  <c r="I84"/>
  <c r="K84"/>
  <c r="M84"/>
  <c r="O84"/>
  <c r="D85"/>
  <c r="G85"/>
  <c r="I85"/>
  <c r="K85"/>
  <c r="M85"/>
  <c r="O85"/>
  <c r="B86"/>
  <c r="C86"/>
  <c r="E86"/>
  <c r="F86"/>
  <c r="H86"/>
  <c r="J86"/>
  <c r="L86"/>
  <c r="N86"/>
  <c r="D87"/>
  <c r="G87"/>
  <c r="I87"/>
  <c r="K87"/>
  <c r="M87"/>
  <c r="O87"/>
  <c r="D88"/>
  <c r="G88"/>
  <c r="I88"/>
  <c r="K88"/>
  <c r="M88"/>
  <c r="O88"/>
  <c r="B89"/>
  <c r="C89"/>
  <c r="E89"/>
  <c r="F89"/>
  <c r="H89"/>
  <c r="J89"/>
  <c r="L89"/>
  <c r="N89"/>
  <c r="D90"/>
  <c r="G90"/>
  <c r="I90"/>
  <c r="K90"/>
  <c r="M90"/>
  <c r="O90"/>
  <c r="D91"/>
  <c r="G91"/>
  <c r="I91"/>
  <c r="K91"/>
  <c r="M91"/>
  <c r="O91"/>
  <c r="B92"/>
  <c r="C92"/>
  <c r="E92"/>
  <c r="F92"/>
  <c r="H92"/>
  <c r="J92"/>
  <c r="L92"/>
  <c r="N92"/>
  <c r="D93"/>
  <c r="G93"/>
  <c r="I93"/>
  <c r="K93"/>
  <c r="M93"/>
  <c r="O93"/>
  <c r="D94"/>
  <c r="G94"/>
  <c r="I94"/>
  <c r="K94"/>
  <c r="M94"/>
  <c r="O94"/>
  <c r="B95"/>
  <c r="C95"/>
  <c r="E95"/>
  <c r="F95"/>
  <c r="H95"/>
  <c r="J95"/>
  <c r="L95"/>
  <c r="N95"/>
  <c r="B98"/>
  <c r="C98"/>
  <c r="E98"/>
  <c r="F98"/>
  <c r="H98"/>
  <c r="J98"/>
  <c r="L98"/>
  <c r="N98"/>
  <c r="B101"/>
  <c r="C101"/>
  <c r="E101"/>
  <c r="F101"/>
  <c r="H101"/>
  <c r="J101"/>
  <c r="L101"/>
  <c r="N101"/>
  <c r="D103"/>
  <c r="G103"/>
  <c r="I103"/>
  <c r="K103"/>
  <c r="M103"/>
  <c r="O103"/>
  <c r="D104"/>
  <c r="G104"/>
  <c r="I104"/>
  <c r="K104"/>
  <c r="M104"/>
  <c r="O104"/>
  <c r="B105"/>
  <c r="C105"/>
  <c r="E105"/>
  <c r="E33" i="3" s="1"/>
  <c r="F105" i="1"/>
  <c r="H105"/>
  <c r="J105"/>
  <c r="L105"/>
  <c r="N105"/>
  <c r="D107"/>
  <c r="G107"/>
  <c r="I107"/>
  <c r="K107"/>
  <c r="M107"/>
  <c r="O107"/>
  <c r="D109"/>
  <c r="G109"/>
  <c r="I109"/>
  <c r="K109"/>
  <c r="M109"/>
  <c r="O109"/>
  <c r="B110"/>
  <c r="C110"/>
  <c r="E110"/>
  <c r="F110"/>
  <c r="H110"/>
  <c r="J110"/>
  <c r="L110"/>
  <c r="N110"/>
  <c r="D112"/>
  <c r="G112"/>
  <c r="I112"/>
  <c r="K112"/>
  <c r="M112"/>
  <c r="O112"/>
  <c r="D113"/>
  <c r="G113"/>
  <c r="I113"/>
  <c r="K113"/>
  <c r="M113"/>
  <c r="O113"/>
  <c r="B114"/>
  <c r="C114"/>
  <c r="E114"/>
  <c r="F114"/>
  <c r="H114"/>
  <c r="J114"/>
  <c r="L114"/>
  <c r="N114"/>
  <c r="D115"/>
  <c r="G115"/>
  <c r="I115"/>
  <c r="K115"/>
  <c r="M115"/>
  <c r="O115"/>
  <c r="D116"/>
  <c r="G116"/>
  <c r="I116"/>
  <c r="K116"/>
  <c r="M116"/>
  <c r="O116"/>
  <c r="D117"/>
  <c r="G117"/>
  <c r="I117"/>
  <c r="K117"/>
  <c r="M117"/>
  <c r="O117"/>
  <c r="B118"/>
  <c r="C118"/>
  <c r="E118"/>
  <c r="F118"/>
  <c r="H118"/>
  <c r="J118"/>
  <c r="L118"/>
  <c r="N118"/>
  <c r="K119"/>
  <c r="M119"/>
  <c r="O119"/>
  <c r="B121"/>
  <c r="C121"/>
  <c r="E121"/>
  <c r="F121"/>
  <c r="H121"/>
  <c r="J121"/>
  <c r="L121"/>
  <c r="N121"/>
  <c r="D123"/>
  <c r="G123"/>
  <c r="I123"/>
  <c r="K123"/>
  <c r="M123"/>
  <c r="O123"/>
  <c r="D124"/>
  <c r="G124"/>
  <c r="I124"/>
  <c r="K124"/>
  <c r="M124"/>
  <c r="O124"/>
  <c r="B132"/>
  <c r="B52" i="3" s="1"/>
  <c r="C132" i="1"/>
  <c r="C52" i="3" s="1"/>
  <c r="E132" i="1"/>
  <c r="E56" i="3" s="1"/>
  <c r="F132" i="1"/>
  <c r="F56" i="3" s="1"/>
  <c r="H132" i="1"/>
  <c r="H52" i="3" s="1"/>
  <c r="J132" i="1"/>
  <c r="J52" i="3" s="1"/>
  <c r="L132" i="1"/>
  <c r="L52" i="3" s="1"/>
  <c r="N132" i="1"/>
  <c r="N52" i="3" s="1"/>
  <c r="B135" i="1"/>
  <c r="C135"/>
  <c r="E135"/>
  <c r="F135"/>
  <c r="H135"/>
  <c r="J135"/>
  <c r="L135"/>
  <c r="N135"/>
  <c r="I52" i="3" l="1"/>
  <c r="D52"/>
  <c r="K101" i="1"/>
  <c r="D101"/>
  <c r="D41"/>
  <c r="F33" i="3"/>
  <c r="K52"/>
  <c r="M98" i="1"/>
  <c r="M52" i="3"/>
  <c r="O52"/>
  <c r="I101" i="1"/>
  <c r="I41"/>
  <c r="O101"/>
  <c r="G101"/>
  <c r="I98"/>
  <c r="I16"/>
  <c r="D77"/>
  <c r="D65"/>
  <c r="D59"/>
  <c r="D53"/>
  <c r="D47"/>
  <c r="D44"/>
  <c r="O41"/>
  <c r="K41"/>
  <c r="G41"/>
  <c r="M38"/>
  <c r="I38"/>
  <c r="I35"/>
  <c r="D32"/>
  <c r="O29"/>
  <c r="K29"/>
  <c r="G29"/>
  <c r="D29"/>
  <c r="O21"/>
  <c r="K21"/>
  <c r="G21"/>
  <c r="D21"/>
  <c r="O16"/>
  <c r="K16"/>
  <c r="G16"/>
  <c r="D118"/>
  <c r="I89"/>
  <c r="I77"/>
  <c r="I118"/>
  <c r="D89"/>
  <c r="D83"/>
  <c r="D80"/>
  <c r="O77"/>
  <c r="K77"/>
  <c r="G77"/>
  <c r="I65"/>
  <c r="I21"/>
  <c r="D110"/>
  <c r="D105"/>
  <c r="D20" i="3"/>
  <c r="G20"/>
  <c r="I20"/>
  <c r="K20"/>
  <c r="M20"/>
  <c r="O20"/>
  <c r="D19"/>
  <c r="G19"/>
  <c r="I19"/>
  <c r="K19"/>
  <c r="M19"/>
  <c r="O19"/>
  <c r="D132" i="1"/>
  <c r="D121"/>
  <c r="O118"/>
  <c r="K118"/>
  <c r="G118"/>
  <c r="M114"/>
  <c r="I114"/>
  <c r="D92"/>
  <c r="O89"/>
  <c r="K89"/>
  <c r="G89"/>
  <c r="M86"/>
  <c r="I86"/>
  <c r="I83"/>
  <c r="D71"/>
  <c r="D68"/>
  <c r="O65"/>
  <c r="K65"/>
  <c r="G65"/>
  <c r="M62"/>
  <c r="I62"/>
  <c r="I59"/>
  <c r="I53"/>
  <c r="D95"/>
  <c r="D26"/>
  <c r="I132"/>
  <c r="I95"/>
  <c r="M74"/>
  <c r="I74"/>
  <c r="I71"/>
  <c r="D56"/>
  <c r="O53"/>
  <c r="K53"/>
  <c r="G53"/>
  <c r="M50"/>
  <c r="I50"/>
  <c r="I47"/>
  <c r="D35"/>
  <c r="O32"/>
  <c r="K32"/>
  <c r="M21"/>
  <c r="I110"/>
  <c r="D16"/>
  <c r="D135"/>
  <c r="O132"/>
  <c r="K132"/>
  <c r="G132"/>
  <c r="M121"/>
  <c r="I121"/>
  <c r="D114"/>
  <c r="O110"/>
  <c r="K110"/>
  <c r="G110"/>
  <c r="M105"/>
  <c r="I105"/>
  <c r="D98"/>
  <c r="O95"/>
  <c r="K95"/>
  <c r="G95"/>
  <c r="M92"/>
  <c r="I92"/>
  <c r="D86"/>
  <c r="O83"/>
  <c r="K83"/>
  <c r="G83"/>
  <c r="M80"/>
  <c r="I80"/>
  <c r="D74"/>
  <c r="O71"/>
  <c r="K71"/>
  <c r="G71"/>
  <c r="M68"/>
  <c r="I68"/>
  <c r="D62"/>
  <c r="O59"/>
  <c r="K59"/>
  <c r="G59"/>
  <c r="M56"/>
  <c r="I56"/>
  <c r="D50"/>
  <c r="O47"/>
  <c r="K47"/>
  <c r="G47"/>
  <c r="M44"/>
  <c r="I44"/>
  <c r="D38"/>
  <c r="O35"/>
  <c r="K35"/>
  <c r="G35"/>
  <c r="M32"/>
  <c r="I32"/>
  <c r="M29"/>
  <c r="I29"/>
  <c r="M16"/>
  <c r="M135"/>
  <c r="I135"/>
  <c r="O121"/>
  <c r="K121"/>
  <c r="G121"/>
  <c r="M118"/>
  <c r="O114"/>
  <c r="K114"/>
  <c r="G114"/>
  <c r="M110"/>
  <c r="O105"/>
  <c r="K105"/>
  <c r="G105"/>
  <c r="M101"/>
  <c r="O98"/>
  <c r="K98"/>
  <c r="G98"/>
  <c r="M95"/>
  <c r="O92"/>
  <c r="K92"/>
  <c r="G92"/>
  <c r="M89"/>
  <c r="O86"/>
  <c r="K86"/>
  <c r="G86"/>
  <c r="M83"/>
  <c r="O80"/>
  <c r="K80"/>
  <c r="G80"/>
  <c r="M77"/>
  <c r="O74"/>
  <c r="K74"/>
  <c r="G74"/>
  <c r="M71"/>
  <c r="O68"/>
  <c r="K68"/>
  <c r="G68"/>
  <c r="O62"/>
  <c r="K62"/>
  <c r="G62"/>
  <c r="M59"/>
  <c r="O56"/>
  <c r="K56"/>
  <c r="G56"/>
  <c r="M53"/>
  <c r="O50"/>
  <c r="K50"/>
  <c r="G50"/>
  <c r="M47"/>
  <c r="O44"/>
  <c r="K44"/>
  <c r="G44"/>
  <c r="M41"/>
  <c r="O38"/>
  <c r="K38"/>
  <c r="G38"/>
  <c r="M35"/>
  <c r="O135"/>
  <c r="K135"/>
  <c r="G135"/>
  <c r="M65"/>
  <c r="L24"/>
  <c r="H24"/>
  <c r="E24"/>
  <c r="C24"/>
  <c r="N24"/>
  <c r="O24" s="1"/>
  <c r="J24"/>
  <c r="K24" s="1"/>
  <c r="F24"/>
  <c r="B24"/>
  <c r="O26"/>
  <c r="M26"/>
  <c r="K26"/>
  <c r="I26"/>
  <c r="G26"/>
  <c r="M132"/>
  <c r="A60" i="3"/>
  <c r="A58"/>
  <c r="A55"/>
  <c r="A50"/>
  <c r="A46"/>
  <c r="A45"/>
  <c r="A44"/>
  <c r="A41"/>
  <c r="A39"/>
  <c r="A37"/>
  <c r="A35"/>
  <c r="A34"/>
  <c r="A32"/>
  <c r="A30"/>
  <c r="A29"/>
  <c r="A27"/>
  <c r="A26"/>
  <c r="A24"/>
  <c r="A18"/>
  <c r="A17"/>
  <c r="A54" i="2"/>
  <c r="A45"/>
  <c r="A44"/>
  <c r="A43"/>
  <c r="A38"/>
  <c r="A34"/>
  <c r="A33"/>
  <c r="A31"/>
  <c r="A29"/>
  <c r="A28"/>
  <c r="A26"/>
  <c r="A25"/>
  <c r="A23"/>
  <c r="A18"/>
  <c r="A17"/>
  <c r="G24" i="1" l="1"/>
  <c r="D24"/>
  <c r="I24"/>
  <c r="M24"/>
  <c r="N18" i="3"/>
  <c r="L18"/>
  <c r="J18"/>
  <c r="H18"/>
  <c r="G18"/>
  <c r="C18"/>
  <c r="B18"/>
  <c r="N17"/>
  <c r="L17"/>
  <c r="J17"/>
  <c r="H17"/>
  <c r="G17"/>
  <c r="C17"/>
  <c r="B17"/>
  <c r="N24"/>
  <c r="L24"/>
  <c r="J24"/>
  <c r="H24"/>
  <c r="G24"/>
  <c r="C24"/>
  <c r="B24"/>
  <c r="N30"/>
  <c r="L30"/>
  <c r="J30"/>
  <c r="H30"/>
  <c r="G30"/>
  <c r="C30"/>
  <c r="B30"/>
  <c r="N29"/>
  <c r="L29"/>
  <c r="J29"/>
  <c r="H29"/>
  <c r="G29"/>
  <c r="C29"/>
  <c r="B29"/>
  <c r="N32"/>
  <c r="L32"/>
  <c r="J32"/>
  <c r="H32"/>
  <c r="G32"/>
  <c r="C32"/>
  <c r="B32"/>
  <c r="G37"/>
  <c r="N35"/>
  <c r="L35"/>
  <c r="J35"/>
  <c r="H35"/>
  <c r="G35"/>
  <c r="B35"/>
  <c r="N34"/>
  <c r="L34"/>
  <c r="J34"/>
  <c r="H34"/>
  <c r="G34"/>
  <c r="B34"/>
  <c r="N39"/>
  <c r="L39"/>
  <c r="J39"/>
  <c r="H39"/>
  <c r="G39"/>
  <c r="C39"/>
  <c r="B39"/>
  <c r="N41"/>
  <c r="L41"/>
  <c r="J41"/>
  <c r="H41"/>
  <c r="G41"/>
  <c r="C41"/>
  <c r="B41"/>
  <c r="N46"/>
  <c r="L46"/>
  <c r="J46"/>
  <c r="H46"/>
  <c r="G46"/>
  <c r="C46"/>
  <c r="B46"/>
  <c r="N45"/>
  <c r="L45"/>
  <c r="J45"/>
  <c r="H45"/>
  <c r="G45"/>
  <c r="C45"/>
  <c r="B45"/>
  <c r="N44"/>
  <c r="L44"/>
  <c r="J44"/>
  <c r="H44"/>
  <c r="G44"/>
  <c r="C44"/>
  <c r="B44"/>
  <c r="N27"/>
  <c r="L27"/>
  <c r="J27"/>
  <c r="H27"/>
  <c r="G27"/>
  <c r="C27"/>
  <c r="B27"/>
  <c r="N26"/>
  <c r="L26"/>
  <c r="J26"/>
  <c r="H26"/>
  <c r="G26"/>
  <c r="C26"/>
  <c r="B26"/>
  <c r="N51"/>
  <c r="L51"/>
  <c r="J51"/>
  <c r="H51"/>
  <c r="G51"/>
  <c r="C51"/>
  <c r="B51"/>
  <c r="N50"/>
  <c r="L50"/>
  <c r="J50"/>
  <c r="H50"/>
  <c r="G50"/>
  <c r="C50"/>
  <c r="B50"/>
  <c r="N56"/>
  <c r="L56"/>
  <c r="J56"/>
  <c r="H56"/>
  <c r="G56"/>
  <c r="C56"/>
  <c r="B56"/>
  <c r="N55"/>
  <c r="L55"/>
  <c r="J55"/>
  <c r="H55"/>
  <c r="G55"/>
  <c r="C55"/>
  <c r="B55"/>
  <c r="N60"/>
  <c r="L60"/>
  <c r="J60"/>
  <c r="H60"/>
  <c r="C60"/>
  <c r="B60"/>
  <c r="N58"/>
  <c r="L58"/>
  <c r="J58"/>
  <c r="H58"/>
  <c r="G58"/>
  <c r="C58"/>
  <c r="B58"/>
  <c r="A73"/>
  <c r="A72"/>
  <c r="A71"/>
  <c r="A70"/>
  <c r="A69"/>
  <c r="A68"/>
  <c r="A67"/>
  <c r="A66"/>
  <c r="A65"/>
  <c r="A72" i="2"/>
  <c r="A71"/>
  <c r="A70"/>
  <c r="A69"/>
  <c r="A68"/>
  <c r="A67"/>
  <c r="A66"/>
  <c r="A65"/>
  <c r="A64"/>
  <c r="I32" i="3" l="1"/>
  <c r="I18"/>
  <c r="I41"/>
  <c r="K24"/>
  <c r="M58"/>
  <c r="D60"/>
  <c r="O51"/>
  <c r="M27"/>
  <c r="O45"/>
  <c r="K46"/>
  <c r="O46"/>
  <c r="M41"/>
  <c r="M29"/>
  <c r="O30"/>
  <c r="I60"/>
  <c r="M56"/>
  <c r="I51"/>
  <c r="I45"/>
  <c r="D35"/>
  <c r="M35"/>
  <c r="O37"/>
  <c r="D29"/>
  <c r="O60"/>
  <c r="O35"/>
  <c r="D37"/>
  <c r="I37"/>
  <c r="M37"/>
  <c r="I30"/>
  <c r="I58"/>
  <c r="D56"/>
  <c r="O56"/>
  <c r="D51"/>
  <c r="O26"/>
  <c r="D27"/>
  <c r="K27"/>
  <c r="I44"/>
  <c r="D45"/>
  <c r="D46"/>
  <c r="M46"/>
  <c r="D41"/>
  <c r="D39"/>
  <c r="I34"/>
  <c r="D17"/>
  <c r="I56"/>
  <c r="I27"/>
  <c r="I35"/>
  <c r="O27"/>
  <c r="M60"/>
  <c r="O55"/>
  <c r="K56"/>
  <c r="M51"/>
  <c r="D26"/>
  <c r="M45"/>
  <c r="I46"/>
  <c r="O41"/>
  <c r="I39"/>
  <c r="O34"/>
  <c r="K35"/>
  <c r="I29"/>
  <c r="D30"/>
  <c r="D24"/>
  <c r="O18"/>
  <c r="M18"/>
  <c r="K41"/>
  <c r="K37"/>
  <c r="M30"/>
  <c r="D58"/>
  <c r="I55"/>
  <c r="M50"/>
  <c r="D44"/>
  <c r="M26"/>
  <c r="K26"/>
  <c r="O39"/>
  <c r="K34"/>
  <c r="O32"/>
  <c r="D32"/>
  <c r="M55"/>
  <c r="K55"/>
  <c r="D55"/>
  <c r="K50"/>
  <c r="D50"/>
  <c r="M44"/>
  <c r="M39"/>
  <c r="K39"/>
  <c r="M34"/>
  <c r="D34"/>
  <c r="K32"/>
  <c r="O24"/>
  <c r="K17"/>
  <c r="M17"/>
  <c r="D18"/>
  <c r="O17"/>
  <c r="I17"/>
  <c r="K18"/>
  <c r="I24"/>
  <c r="M24"/>
  <c r="K29"/>
  <c r="O29"/>
  <c r="K30"/>
  <c r="M32"/>
  <c r="K44"/>
  <c r="O44"/>
  <c r="K45"/>
  <c r="I26"/>
  <c r="O50"/>
  <c r="I50"/>
  <c r="K51"/>
  <c r="K58"/>
  <c r="O58"/>
  <c r="K60"/>
  <c r="N73"/>
  <c r="N72"/>
  <c r="N71"/>
  <c r="N70"/>
  <c r="N69"/>
  <c r="N68"/>
  <c r="N67"/>
  <c r="N66"/>
  <c r="N65"/>
  <c r="L73"/>
  <c r="L72"/>
  <c r="L71"/>
  <c r="L70"/>
  <c r="L69"/>
  <c r="L68"/>
  <c r="L67"/>
  <c r="L66"/>
  <c r="L65"/>
  <c r="H73"/>
  <c r="H72"/>
  <c r="H71"/>
  <c r="H70"/>
  <c r="H69"/>
  <c r="H68"/>
  <c r="H67"/>
  <c r="H66"/>
  <c r="H65"/>
  <c r="J73"/>
  <c r="J72"/>
  <c r="J71"/>
  <c r="J70"/>
  <c r="J69"/>
  <c r="J68"/>
  <c r="J67"/>
  <c r="J66"/>
  <c r="J65"/>
  <c r="C73"/>
  <c r="C72"/>
  <c r="C71"/>
  <c r="C70"/>
  <c r="C69"/>
  <c r="C68"/>
  <c r="C67"/>
  <c r="C66"/>
  <c r="C65"/>
  <c r="B73"/>
  <c r="B72"/>
  <c r="B71"/>
  <c r="B70"/>
  <c r="B69"/>
  <c r="B68"/>
  <c r="B67"/>
  <c r="B66"/>
  <c r="B65"/>
  <c r="D73" l="1"/>
  <c r="D70"/>
  <c r="D69"/>
  <c r="D65"/>
  <c r="O73"/>
  <c r="M73"/>
  <c r="K73"/>
  <c r="I73"/>
  <c r="G73"/>
  <c r="O72"/>
  <c r="M72"/>
  <c r="K72"/>
  <c r="I72"/>
  <c r="G72"/>
  <c r="D72"/>
  <c r="O71"/>
  <c r="M71"/>
  <c r="K71"/>
  <c r="I71"/>
  <c r="G71"/>
  <c r="D71"/>
  <c r="O70"/>
  <c r="M70"/>
  <c r="K70"/>
  <c r="I70"/>
  <c r="G70"/>
  <c r="O69"/>
  <c r="M69"/>
  <c r="K69"/>
  <c r="I69"/>
  <c r="G69"/>
  <c r="O68"/>
  <c r="M68"/>
  <c r="K68"/>
  <c r="I68"/>
  <c r="G68"/>
  <c r="D68"/>
  <c r="O67"/>
  <c r="M67"/>
  <c r="K67"/>
  <c r="I67"/>
  <c r="G67"/>
  <c r="D67"/>
  <c r="O66"/>
  <c r="M66"/>
  <c r="K66"/>
  <c r="I66"/>
  <c r="G66"/>
  <c r="O65"/>
  <c r="M65"/>
  <c r="K65"/>
  <c r="I65"/>
  <c r="G65"/>
  <c r="O71" i="2"/>
  <c r="M71"/>
  <c r="K71"/>
  <c r="I71"/>
  <c r="G71"/>
  <c r="D71"/>
  <c r="O69"/>
  <c r="M69"/>
  <c r="K69"/>
  <c r="I69"/>
  <c r="G69"/>
  <c r="D69"/>
  <c r="O67"/>
  <c r="O59"/>
  <c r="M59"/>
  <c r="K59"/>
  <c r="I59"/>
  <c r="G59"/>
  <c r="D59"/>
  <c r="N56"/>
  <c r="N57" i="3" s="1"/>
  <c r="L56" i="2"/>
  <c r="J56"/>
  <c r="H56"/>
  <c r="H57" i="3" s="1"/>
  <c r="F56" i="2"/>
  <c r="E56"/>
  <c r="C56"/>
  <c r="B56"/>
  <c r="N48"/>
  <c r="L48"/>
  <c r="J48"/>
  <c r="H48"/>
  <c r="F48"/>
  <c r="E48"/>
  <c r="B48"/>
  <c r="O45"/>
  <c r="M45"/>
  <c r="K45"/>
  <c r="I45"/>
  <c r="G45"/>
  <c r="D45"/>
  <c r="N42"/>
  <c r="N43" i="3" s="1"/>
  <c r="L42" i="2"/>
  <c r="J42"/>
  <c r="H42"/>
  <c r="H43" i="3" s="1"/>
  <c r="F42" i="2"/>
  <c r="F43" i="3" s="1"/>
  <c r="E42" i="2"/>
  <c r="E43" i="3" s="1"/>
  <c r="C42" i="2"/>
  <c r="B42"/>
  <c r="B43" i="3" s="1"/>
  <c r="O40" i="2"/>
  <c r="M40"/>
  <c r="K40"/>
  <c r="I40"/>
  <c r="G40"/>
  <c r="D40"/>
  <c r="N39"/>
  <c r="L39"/>
  <c r="J39"/>
  <c r="H39"/>
  <c r="F39"/>
  <c r="F40" i="3" s="1"/>
  <c r="E39" i="2"/>
  <c r="E40" i="3" s="1"/>
  <c r="C39" i="2"/>
  <c r="B39"/>
  <c r="N37"/>
  <c r="L37"/>
  <c r="J37"/>
  <c r="H37"/>
  <c r="H38" i="3" s="1"/>
  <c r="F37" i="2"/>
  <c r="E37"/>
  <c r="E38" i="3" s="1"/>
  <c r="C37" i="2"/>
  <c r="B37"/>
  <c r="B38" i="3" s="1"/>
  <c r="O35" i="2"/>
  <c r="M35"/>
  <c r="K35"/>
  <c r="I35"/>
  <c r="G35"/>
  <c r="D35"/>
  <c r="O34"/>
  <c r="M34"/>
  <c r="K34"/>
  <c r="I34"/>
  <c r="G34"/>
  <c r="D34"/>
  <c r="O33"/>
  <c r="M33"/>
  <c r="K33"/>
  <c r="I33"/>
  <c r="G33"/>
  <c r="D33"/>
  <c r="G32"/>
  <c r="N30"/>
  <c r="L30"/>
  <c r="L31" i="3" s="1"/>
  <c r="J30" i="2"/>
  <c r="H30"/>
  <c r="F30"/>
  <c r="F31" i="3" s="1"/>
  <c r="E30" i="2"/>
  <c r="E31" i="3" s="1"/>
  <c r="C30" i="2"/>
  <c r="B30"/>
  <c r="N27"/>
  <c r="N28" i="3" s="1"/>
  <c r="L27" i="2"/>
  <c r="J27"/>
  <c r="J28" i="3" s="1"/>
  <c r="H27" i="2"/>
  <c r="F27"/>
  <c r="F28" i="3" s="1"/>
  <c r="E27" i="2"/>
  <c r="E28" i="3" s="1"/>
  <c r="C27" i="2"/>
  <c r="C28" i="3" s="1"/>
  <c r="B27" i="2"/>
  <c r="O25"/>
  <c r="M25"/>
  <c r="K25"/>
  <c r="I25"/>
  <c r="G25"/>
  <c r="D25"/>
  <c r="N24"/>
  <c r="N25" i="3" s="1"/>
  <c r="L24" i="2"/>
  <c r="J24"/>
  <c r="J25" i="3" s="1"/>
  <c r="H24" i="2"/>
  <c r="F24"/>
  <c r="F25" i="3" s="1"/>
  <c r="E24" i="2"/>
  <c r="E25" i="3" s="1"/>
  <c r="C24" i="2"/>
  <c r="C25" i="3" s="1"/>
  <c r="B24" i="2"/>
  <c r="B25" i="3" s="1"/>
  <c r="O23" i="2"/>
  <c r="M23"/>
  <c r="N22"/>
  <c r="N23" i="3" s="1"/>
  <c r="L22" i="2"/>
  <c r="J22"/>
  <c r="J23" i="3" s="1"/>
  <c r="H22" i="2"/>
  <c r="F22"/>
  <c r="F23" i="3" s="1"/>
  <c r="E22" i="2"/>
  <c r="E23" i="3" s="1"/>
  <c r="C22" i="2"/>
  <c r="B22"/>
  <c r="B23" i="3" s="1"/>
  <c r="N16" i="2"/>
  <c r="L16"/>
  <c r="L16" i="3" s="1"/>
  <c r="J16" i="2"/>
  <c r="H16"/>
  <c r="F16"/>
  <c r="F16" i="3" s="1"/>
  <c r="E16" i="2"/>
  <c r="E16" i="3" s="1"/>
  <c r="C16" i="2"/>
  <c r="B16"/>
  <c r="B16" i="3" s="1"/>
  <c r="N12" i="2"/>
  <c r="L12"/>
  <c r="J12"/>
  <c r="H12"/>
  <c r="F12"/>
  <c r="E12"/>
  <c r="C12"/>
  <c r="B12"/>
  <c r="N8"/>
  <c r="L8"/>
  <c r="L11" s="1"/>
  <c r="J8"/>
  <c r="H8"/>
  <c r="F8"/>
  <c r="E8"/>
  <c r="E11" s="1"/>
  <c r="C8"/>
  <c r="B8"/>
  <c r="N8" i="1"/>
  <c r="L8"/>
  <c r="J8"/>
  <c r="H8"/>
  <c r="F8"/>
  <c r="F8" i="3" s="1"/>
  <c r="E8" i="1"/>
  <c r="E8" i="3" s="1"/>
  <c r="C8" i="1"/>
  <c r="J57" i="3"/>
  <c r="B57"/>
  <c r="L54"/>
  <c r="J54"/>
  <c r="C54"/>
  <c r="B54"/>
  <c r="N127" i="1"/>
  <c r="L127"/>
  <c r="J127"/>
  <c r="J49" i="3" s="1"/>
  <c r="H127" i="1"/>
  <c r="H49" i="3" s="1"/>
  <c r="F127" i="1"/>
  <c r="E127"/>
  <c r="C127"/>
  <c r="C49" i="3" s="1"/>
  <c r="B127" i="1"/>
  <c r="B8"/>
  <c r="L43" i="3"/>
  <c r="H40"/>
  <c r="B40"/>
  <c r="J38"/>
  <c r="N33"/>
  <c r="L33"/>
  <c r="H33"/>
  <c r="B33"/>
  <c r="L28"/>
  <c r="H28"/>
  <c r="B28"/>
  <c r="L25"/>
  <c r="H25"/>
  <c r="N16"/>
  <c r="C16"/>
  <c r="B12" i="1"/>
  <c r="N12"/>
  <c r="L12"/>
  <c r="J12"/>
  <c r="H12"/>
  <c r="F12"/>
  <c r="F12" i="3" s="1"/>
  <c r="E12" i="1"/>
  <c r="C12"/>
  <c r="O37" i="2" l="1"/>
  <c r="G37"/>
  <c r="F38" i="3"/>
  <c r="E12"/>
  <c r="G12" s="1"/>
  <c r="C12"/>
  <c r="F49"/>
  <c r="N49"/>
  <c r="F60"/>
  <c r="F59"/>
  <c r="E60"/>
  <c r="E59"/>
  <c r="E49"/>
  <c r="L49"/>
  <c r="M49" s="1"/>
  <c r="I30" i="2"/>
  <c r="K30"/>
  <c r="I49" i="3"/>
  <c r="F21"/>
  <c r="J21"/>
  <c r="G27" i="2"/>
  <c r="D56"/>
  <c r="I28" i="3"/>
  <c r="M28"/>
  <c r="C8"/>
  <c r="C11" s="1"/>
  <c r="F11"/>
  <c r="J8"/>
  <c r="E11"/>
  <c r="H8"/>
  <c r="I8" s="1"/>
  <c r="L8"/>
  <c r="D27" i="2"/>
  <c r="M27"/>
  <c r="N14"/>
  <c r="G25" i="3"/>
  <c r="D28"/>
  <c r="G28"/>
  <c r="K28"/>
  <c r="O28"/>
  <c r="G43"/>
  <c r="G39" i="2"/>
  <c r="N8" i="3"/>
  <c r="N12"/>
  <c r="L12"/>
  <c r="O12" i="2"/>
  <c r="J12" i="3"/>
  <c r="H12"/>
  <c r="G12" i="2"/>
  <c r="B8" i="3"/>
  <c r="B12"/>
  <c r="O56" i="2"/>
  <c r="M56"/>
  <c r="L57" i="3"/>
  <c r="M57" s="1"/>
  <c r="G56" i="2"/>
  <c r="C57" i="3"/>
  <c r="D57" s="1"/>
  <c r="N54"/>
  <c r="O54" s="1"/>
  <c r="M54"/>
  <c r="H54"/>
  <c r="I54" s="1"/>
  <c r="G54"/>
  <c r="F14" i="2"/>
  <c r="K48"/>
  <c r="G48"/>
  <c r="O43" i="3"/>
  <c r="O42" i="2"/>
  <c r="J43" i="3"/>
  <c r="K43" s="1"/>
  <c r="C43"/>
  <c r="I43" s="1"/>
  <c r="N40"/>
  <c r="L40"/>
  <c r="O24" i="2"/>
  <c r="N38" i="3"/>
  <c r="L38"/>
  <c r="M38" s="1"/>
  <c r="I37" i="2"/>
  <c r="J33" i="3"/>
  <c r="M33" s="1"/>
  <c r="G33"/>
  <c r="D32" i="2"/>
  <c r="I32"/>
  <c r="N31" i="3"/>
  <c r="O31" s="1"/>
  <c r="H31"/>
  <c r="G31"/>
  <c r="C31"/>
  <c r="B31"/>
  <c r="L23"/>
  <c r="M23" s="1"/>
  <c r="H23"/>
  <c r="K23" s="1"/>
  <c r="G23"/>
  <c r="G22" i="2"/>
  <c r="C23" i="3"/>
  <c r="D23" s="1"/>
  <c r="O16"/>
  <c r="J16"/>
  <c r="M16" s="1"/>
  <c r="K57"/>
  <c r="G57"/>
  <c r="D54"/>
  <c r="K49"/>
  <c r="J40"/>
  <c r="C40"/>
  <c r="K38"/>
  <c r="C38"/>
  <c r="O33"/>
  <c r="C33"/>
  <c r="J31"/>
  <c r="M31" s="1"/>
  <c r="O25"/>
  <c r="M25"/>
  <c r="K25"/>
  <c r="I25"/>
  <c r="D25"/>
  <c r="H16"/>
  <c r="D16"/>
  <c r="B46" i="2"/>
  <c r="B49" i="3"/>
  <c r="D49" s="1"/>
  <c r="J46" i="2"/>
  <c r="J10" s="1"/>
  <c r="J9" s="1"/>
  <c r="O48"/>
  <c r="N46"/>
  <c r="F46"/>
  <c r="F60" s="1"/>
  <c r="B14"/>
  <c r="I42"/>
  <c r="G42"/>
  <c r="D42"/>
  <c r="I39"/>
  <c r="K39"/>
  <c r="O32"/>
  <c r="G30"/>
  <c r="I24"/>
  <c r="K24"/>
  <c r="M22"/>
  <c r="M16"/>
  <c r="I16"/>
  <c r="G16"/>
  <c r="N14" i="1"/>
  <c r="L125"/>
  <c r="L139" s="1"/>
  <c r="E125"/>
  <c r="B14"/>
  <c r="D66" i="3"/>
  <c r="C11" i="2"/>
  <c r="H11"/>
  <c r="K12"/>
  <c r="D22"/>
  <c r="I22"/>
  <c r="G24"/>
  <c r="I27"/>
  <c r="D30"/>
  <c r="O30"/>
  <c r="K37"/>
  <c r="D39"/>
  <c r="O39"/>
  <c r="D48"/>
  <c r="K56"/>
  <c r="I8"/>
  <c r="I12"/>
  <c r="D12"/>
  <c r="D37"/>
  <c r="J14"/>
  <c r="D16"/>
  <c r="D24"/>
  <c r="K32"/>
  <c r="K42"/>
  <c r="M48"/>
  <c r="E46"/>
  <c r="E60" s="1"/>
  <c r="M12"/>
  <c r="O16"/>
  <c r="O22"/>
  <c r="M24"/>
  <c r="M32"/>
  <c r="L14"/>
  <c r="L21" i="3"/>
  <c r="L46" i="2"/>
  <c r="I48"/>
  <c r="M8"/>
  <c r="E14"/>
  <c r="K16"/>
  <c r="K22"/>
  <c r="K27"/>
  <c r="O27"/>
  <c r="M30"/>
  <c r="M37"/>
  <c r="M39"/>
  <c r="M42"/>
  <c r="D8"/>
  <c r="B11"/>
  <c r="F11"/>
  <c r="J11"/>
  <c r="N11"/>
  <c r="H14"/>
  <c r="H46"/>
  <c r="I56"/>
  <c r="G8"/>
  <c r="K8"/>
  <c r="O8"/>
  <c r="C14"/>
  <c r="C46"/>
  <c r="D127" i="1"/>
  <c r="F14"/>
  <c r="J125"/>
  <c r="J139" s="1"/>
  <c r="B125"/>
  <c r="B139" s="1"/>
  <c r="J14"/>
  <c r="C14"/>
  <c r="H14"/>
  <c r="H125"/>
  <c r="H139" s="1"/>
  <c r="G127"/>
  <c r="F125"/>
  <c r="N125"/>
  <c r="N139" s="1"/>
  <c r="I127"/>
  <c r="C125"/>
  <c r="C139" s="1"/>
  <c r="B11"/>
  <c r="E14"/>
  <c r="L14"/>
  <c r="O127"/>
  <c r="M127"/>
  <c r="K127"/>
  <c r="K12"/>
  <c r="H11"/>
  <c r="O12"/>
  <c r="K8"/>
  <c r="G12"/>
  <c r="G8"/>
  <c r="M8"/>
  <c r="M12"/>
  <c r="E11"/>
  <c r="L11"/>
  <c r="D12"/>
  <c r="O8"/>
  <c r="D8"/>
  <c r="I8"/>
  <c r="C11"/>
  <c r="I12"/>
  <c r="F11"/>
  <c r="J11"/>
  <c r="N11"/>
  <c r="O14" i="2" l="1"/>
  <c r="D12" i="3"/>
  <c r="F14"/>
  <c r="E14"/>
  <c r="G49"/>
  <c r="O49"/>
  <c r="I57"/>
  <c r="G60"/>
  <c r="E21"/>
  <c r="G21" s="1"/>
  <c r="N14"/>
  <c r="G59"/>
  <c r="K8"/>
  <c r="J11"/>
  <c r="E139" i="1"/>
  <c r="E47" i="3"/>
  <c r="F139" i="1"/>
  <c r="F47" i="3"/>
  <c r="J13" i="2"/>
  <c r="D8" i="3"/>
  <c r="H11"/>
  <c r="M8"/>
  <c r="G8"/>
  <c r="G11" s="1"/>
  <c r="O139" i="1"/>
  <c r="H14" i="3"/>
  <c r="K54"/>
  <c r="O8"/>
  <c r="I139" i="1"/>
  <c r="D139"/>
  <c r="K139"/>
  <c r="M139"/>
  <c r="B13"/>
  <c r="D31" i="3"/>
  <c r="G38"/>
  <c r="I12"/>
  <c r="I11" s="1"/>
  <c r="K12"/>
  <c r="G40"/>
  <c r="N11"/>
  <c r="I23"/>
  <c r="O12"/>
  <c r="O11" s="1"/>
  <c r="L11"/>
  <c r="M12"/>
  <c r="O57"/>
  <c r="C47"/>
  <c r="G14" i="2"/>
  <c r="L14" i="3"/>
  <c r="J14"/>
  <c r="M43"/>
  <c r="D43"/>
  <c r="O40"/>
  <c r="M40"/>
  <c r="K40"/>
  <c r="O38"/>
  <c r="K33"/>
  <c r="I31"/>
  <c r="N10" i="2"/>
  <c r="N21" i="3"/>
  <c r="O21" s="1"/>
  <c r="O23"/>
  <c r="M21"/>
  <c r="H21"/>
  <c r="K21" s="1"/>
  <c r="C21"/>
  <c r="K16"/>
  <c r="G16"/>
  <c r="B47"/>
  <c r="N47"/>
  <c r="N10" i="1"/>
  <c r="L47" i="3"/>
  <c r="J47"/>
  <c r="H47"/>
  <c r="H10" i="1"/>
  <c r="G125"/>
  <c r="E10"/>
  <c r="D14"/>
  <c r="C14" i="3"/>
  <c r="D40"/>
  <c r="I40"/>
  <c r="D38"/>
  <c r="I38"/>
  <c r="D33"/>
  <c r="I33"/>
  <c r="K31"/>
  <c r="L10" i="1"/>
  <c r="J10"/>
  <c r="J10" i="3" s="1"/>
  <c r="F10" i="1"/>
  <c r="B10"/>
  <c r="B9" s="1"/>
  <c r="B21" i="3"/>
  <c r="I16"/>
  <c r="B13" i="2"/>
  <c r="B14" i="3"/>
  <c r="B60" i="2"/>
  <c r="B61" i="3" s="1"/>
  <c r="J60" i="2"/>
  <c r="K46"/>
  <c r="F13"/>
  <c r="E10"/>
  <c r="E9" s="1"/>
  <c r="G46"/>
  <c r="I14"/>
  <c r="N13"/>
  <c r="N60"/>
  <c r="O46"/>
  <c r="O13" s="1"/>
  <c r="M14"/>
  <c r="H10"/>
  <c r="K10" s="1"/>
  <c r="K9" s="1"/>
  <c r="F10"/>
  <c r="F9" s="1"/>
  <c r="E13"/>
  <c r="D14"/>
  <c r="G60"/>
  <c r="L10"/>
  <c r="K125" i="1"/>
  <c r="E13"/>
  <c r="B11" i="3"/>
  <c r="B10" i="2"/>
  <c r="I11"/>
  <c r="G11"/>
  <c r="M11"/>
  <c r="K11"/>
  <c r="C60"/>
  <c r="C13"/>
  <c r="D46"/>
  <c r="O11"/>
  <c r="H60"/>
  <c r="I46"/>
  <c r="H13"/>
  <c r="K14"/>
  <c r="C10"/>
  <c r="L60"/>
  <c r="M46"/>
  <c r="L13"/>
  <c r="D11"/>
  <c r="C10" i="1"/>
  <c r="M14"/>
  <c r="J13"/>
  <c r="M125"/>
  <c r="L13"/>
  <c r="O14"/>
  <c r="O125"/>
  <c r="N13"/>
  <c r="G11"/>
  <c r="G14"/>
  <c r="I14"/>
  <c r="F13"/>
  <c r="H13"/>
  <c r="K14"/>
  <c r="C13"/>
  <c r="I125"/>
  <c r="D125"/>
  <c r="K11"/>
  <c r="O11"/>
  <c r="M11"/>
  <c r="D11"/>
  <c r="I11"/>
  <c r="D11" i="3" l="1"/>
  <c r="F10"/>
  <c r="F9" s="1"/>
  <c r="E10"/>
  <c r="E9" s="1"/>
  <c r="O14"/>
  <c r="N13"/>
  <c r="I14"/>
  <c r="K11"/>
  <c r="M11"/>
  <c r="G139" i="1"/>
  <c r="L13" i="3"/>
  <c r="D21"/>
  <c r="G13" i="1"/>
  <c r="D47" i="3"/>
  <c r="D13" i="1"/>
  <c r="G14" i="3"/>
  <c r="I21"/>
  <c r="M14"/>
  <c r="E13"/>
  <c r="K14"/>
  <c r="G47"/>
  <c r="G13" i="2"/>
  <c r="N61" i="3"/>
  <c r="J61"/>
  <c r="K13" i="2"/>
  <c r="D13"/>
  <c r="L61" i="3"/>
  <c r="H61"/>
  <c r="D60" i="2"/>
  <c r="N10" i="3"/>
  <c r="N9" s="1"/>
  <c r="H10"/>
  <c r="H9" s="1"/>
  <c r="L10"/>
  <c r="M10" s="1"/>
  <c r="M9" s="1"/>
  <c r="C10"/>
  <c r="C9" s="1"/>
  <c r="H9" i="1"/>
  <c r="F13" i="3"/>
  <c r="E9" i="1"/>
  <c r="B13" i="3"/>
  <c r="M47"/>
  <c r="O47"/>
  <c r="O13" s="1"/>
  <c r="J13"/>
  <c r="K47"/>
  <c r="I47"/>
  <c r="H13"/>
  <c r="C13"/>
  <c r="D14"/>
  <c r="G61"/>
  <c r="C61"/>
  <c r="B10"/>
  <c r="B9" s="1"/>
  <c r="L9" i="1"/>
  <c r="M13" i="2"/>
  <c r="I13"/>
  <c r="H9"/>
  <c r="G10"/>
  <c r="G9" s="1"/>
  <c r="O13" i="1"/>
  <c r="K13"/>
  <c r="M13"/>
  <c r="J9" i="3"/>
  <c r="B9" i="2"/>
  <c r="N9"/>
  <c r="C9"/>
  <c r="D10"/>
  <c r="D9" s="1"/>
  <c r="I60"/>
  <c r="K60"/>
  <c r="M60"/>
  <c r="O60"/>
  <c r="M10"/>
  <c r="M9" s="1"/>
  <c r="L9"/>
  <c r="O10"/>
  <c r="O9" s="1"/>
  <c r="I10"/>
  <c r="I9" s="1"/>
  <c r="C9" i="1"/>
  <c r="I13"/>
  <c r="D10"/>
  <c r="D9" s="1"/>
  <c r="K10"/>
  <c r="K9" s="1"/>
  <c r="F9"/>
  <c r="G10"/>
  <c r="G9" s="1"/>
  <c r="M10"/>
  <c r="M9" s="1"/>
  <c r="J9"/>
  <c r="I10"/>
  <c r="I9" s="1"/>
  <c r="O10"/>
  <c r="O9" s="1"/>
  <c r="N9"/>
  <c r="I13" i="3" l="1"/>
  <c r="D13"/>
  <c r="O61"/>
  <c r="G13"/>
  <c r="M13"/>
  <c r="K13"/>
  <c r="K61"/>
  <c r="M61"/>
  <c r="I10"/>
  <c r="I9" s="1"/>
  <c r="K10"/>
  <c r="K9" s="1"/>
  <c r="L9"/>
  <c r="O10"/>
  <c r="O9" s="1"/>
  <c r="G10"/>
  <c r="G9" s="1"/>
  <c r="I61"/>
  <c r="D61"/>
  <c r="D10"/>
  <c r="D9" s="1"/>
</calcChain>
</file>

<file path=xl/sharedStrings.xml><?xml version="1.0" encoding="utf-8"?>
<sst xmlns="http://schemas.openxmlformats.org/spreadsheetml/2006/main" count="304" uniqueCount="115">
  <si>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</si>
  <si>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</si>
  <si>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</si>
  <si>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</si>
  <si>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</si>
  <si>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</si>
  <si>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</si>
  <si>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</si>
  <si>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</si>
  <si>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</si>
  <si>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</si>
  <si>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</si>
  <si>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</si>
  <si>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</si>
  <si>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</si>
  <si>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r>
      <rPr>
        <b/>
        <sz val="8"/>
        <rFont val="Arial Cyr"/>
        <charset val="204"/>
      </rPr>
      <t xml:space="preserve">2015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</si>
  <si>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</si>
  <si>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</si>
  <si>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2018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</si>
  <si>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2019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</si>
  <si>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</si>
  <si>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</si>
  <si>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</si>
  <si>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</si>
  <si>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</si>
  <si>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</si>
  <si>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</si>
  <si>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</si>
  <si>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</si>
  <si>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</si>
  <si>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</si>
  <si>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</si>
  <si>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</si>
  <si>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</si>
  <si>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</si>
  <si>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</si>
  <si>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</si>
  <si>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</si>
  <si>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</si>
  <si>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</si>
  <si>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</si>
  <si>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</si>
  <si>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</si>
  <si>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</si>
  <si>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</si>
  <si>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</si>
  <si>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</si>
  <si>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</si>
  <si>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</si>
  <si>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</si>
  <si>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</si>
  <si>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</si>
  <si>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</si>
  <si>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</si>
  <si>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</si>
  <si>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</si>
  <si>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</si>
  <si>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</si>
  <si>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</si>
  <si>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</si>
  <si>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</si>
  <si>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</si>
  <si>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</si>
  <si>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</si>
  <si>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Латипова Ирина Вячеславовна</t>
  </si>
  <si>
    <t xml:space="preserve">эл.почта: fin2.econom@rkursk.ru  </t>
  </si>
  <si>
    <t>Телефон: (4712)701165</t>
  </si>
  <si>
    <r>
      <rPr>
        <b/>
        <sz val="11"/>
        <color theme="1"/>
        <rFont val="Calibri"/>
        <family val="2"/>
        <charset val="204"/>
        <scheme val="minor"/>
      </rPr>
      <t>Необхадима помощь?</t>
    </r>
    <r>
      <rPr>
        <sz val="11"/>
        <color theme="1"/>
        <rFont val="Calibri"/>
        <family val="2"/>
        <charset val="204"/>
        <scheme val="minor"/>
      </rPr>
      <t xml:space="preserve"> Звоните, пишите.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</si>
  <si>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</si>
  <si>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</si>
  <si>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</si>
  <si>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</si>
  <si>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</si>
  <si>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Уважаемые коллеги!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</si>
  <si>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</si>
  <si>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</si>
  <si>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МО "Посёлок Хомутовка"</t>
  </si>
  <si>
    <t>МО "Гламаздинский сельсовет"</t>
  </si>
  <si>
    <t>МО "Дубовицкий сельсовет"</t>
  </si>
  <si>
    <t>МО "Калиновский сельсовет"</t>
  </si>
  <si>
    <t>МО "Ольховский сельсовет"</t>
  </si>
  <si>
    <t>МО "Петровский сельсовет"</t>
  </si>
  <si>
    <t>МО "Романовский сельсовет"</t>
  </si>
  <si>
    <t>МО "Сальновский сельсовет"</t>
  </si>
  <si>
    <t>МО "Сковородневский сельсовет"</t>
  </si>
  <si>
    <t>ООО"Сапфир-Агро"</t>
  </si>
  <si>
    <t>ООО"Велес-Агро"</t>
  </si>
  <si>
    <t>инвестиционные компании</t>
  </si>
  <si>
    <t>ПО "Хомутовское"</t>
  </si>
  <si>
    <t>ООО "Хомутовские КТС"</t>
  </si>
  <si>
    <t>ООО " КТС с.Калиновка"</t>
  </si>
  <si>
    <t>ОБУЗ " Хомутовская ЦРБ"</t>
  </si>
  <si>
    <t>ООО " Альянс"</t>
  </si>
  <si>
    <t>АО " Хомутовская ДЭП"</t>
  </si>
  <si>
    <t>_Хомутовскому      району (городу)         на 2018-2020 годы</t>
  </si>
  <si>
    <t>ООО "Гермес"</t>
  </si>
  <si>
    <t>ООО" Александрит"</t>
  </si>
  <si>
    <t>ООО "Александрит"</t>
  </si>
  <si>
    <t>ООО " Александрит"</t>
  </si>
  <si>
    <t>ОГУП " Хомутовская Автоколона   № 1494"</t>
  </si>
  <si>
    <t>Администрация Хомутовского района</t>
  </si>
  <si>
    <t>Администрация  посёлка Хомутовка</t>
  </si>
  <si>
    <t>ООО "Хомутовское ЖКХ"</t>
  </si>
  <si>
    <t>МУП "КТС администрации Калиновского сельсовета"</t>
  </si>
  <si>
    <t>Хомутовская школа</t>
  </si>
  <si>
    <t>Калиновская средняя общеобразовательная школа</t>
  </si>
  <si>
    <t>ОБПОУ "КСХТ"</t>
  </si>
  <si>
    <t>МКУК"Хомутовский ДНТ"</t>
  </si>
  <si>
    <t>МКУК "Межпоселенческая библиотека"</t>
  </si>
  <si>
    <t>базовый</t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</si>
  <si>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 за 4 месяца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</si>
  <si>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отчет за 4 месяца</t>
    </r>
  </si>
  <si>
    <r>
      <rPr>
        <b/>
        <u/>
        <sz val="12"/>
        <color indexed="8"/>
        <rFont val="Times New Roman"/>
        <family val="1"/>
        <charset val="204"/>
      </rPr>
      <t xml:space="preserve">Хомутовскому  </t>
    </r>
    <r>
      <rPr>
        <b/>
        <sz val="12"/>
        <color indexed="8"/>
        <rFont val="Times New Roman"/>
        <family val="1"/>
        <charset val="204"/>
      </rPr>
      <t>району  на 2018-2020 годы</t>
    </r>
  </si>
  <si>
    <t>Прогноз среднемесячной начисленной заработной платы работников по</t>
  </si>
  <si>
    <r>
      <t>__</t>
    </r>
    <r>
      <rPr>
        <b/>
        <u/>
        <sz val="12"/>
        <color indexed="8"/>
        <rFont val="Times New Roman"/>
        <family val="1"/>
        <charset val="204"/>
      </rPr>
      <t>Хомутовскому</t>
    </r>
    <r>
      <rPr>
        <b/>
        <sz val="12"/>
        <color indexed="8"/>
        <rFont val="Times New Roman"/>
        <family val="1"/>
        <charset val="204"/>
      </rPr>
      <t xml:space="preserve"> району  на 2018-2020 годы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</si>
</sst>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5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18" fillId="0" borderId="0" xfId="0" applyFont="1" applyFill="1" applyBorder="1" applyAlignment="1">
      <alignment wrapText="1"/>
    </xf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8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21" fillId="2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165" fontId="22" fillId="2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165" fontId="22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>
      <protection locked="0"/>
    </xf>
    <xf numFmtId="0" fontId="21" fillId="0" borderId="0" xfId="0" applyFont="1"/>
    <xf numFmtId="0" fontId="22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horizontal="center"/>
      <protection locked="0"/>
    </xf>
    <xf numFmtId="0" fontId="14" fillId="0" borderId="0" xfId="0" applyFont="1"/>
    <xf numFmtId="165" fontId="11" fillId="2" borderId="0" xfId="0" applyNumberFormat="1" applyFont="1" applyFill="1" applyBorder="1" applyProtection="1"/>
    <xf numFmtId="165" fontId="10" fillId="0" borderId="0" xfId="0" applyNumberFormat="1" applyFont="1" applyFill="1" applyBorder="1" applyAlignment="1">
      <alignment wrapText="1"/>
    </xf>
    <xf numFmtId="165" fontId="11" fillId="2" borderId="1" xfId="0" applyNumberFormat="1" applyFont="1" applyFill="1" applyBorder="1" applyProtection="1">
      <protection locked="0"/>
    </xf>
    <xf numFmtId="165" fontId="5" fillId="2" borderId="1" xfId="0" applyNumberFormat="1" applyFont="1" applyFill="1" applyBorder="1" applyProtection="1">
      <protection locked="0"/>
    </xf>
    <xf numFmtId="0" fontId="24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8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2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N144" sqref="N144"/>
    </sheetView>
  </sheetViews>
  <sheetFormatPr defaultColWidth="9.140625" defaultRowHeight="15"/>
  <cols>
    <col min="1" max="1" width="41.140625" style="3" customWidth="1"/>
    <col min="2" max="2" width="11.5703125" style="3" customWidth="1"/>
    <col min="3" max="3" width="11" style="3" customWidth="1"/>
    <col min="4" max="5" width="11.5703125" style="3" customWidth="1"/>
    <col min="6" max="6" width="13" style="3" customWidth="1"/>
    <col min="7" max="7" width="10.140625" style="3" customWidth="1"/>
    <col min="8" max="8" width="10.42578125" style="3" customWidth="1"/>
    <col min="9" max="9" width="11.7109375" style="3" customWidth="1"/>
    <col min="10" max="10" width="11" style="3" customWidth="1"/>
    <col min="11" max="11" width="10.7109375" style="3" customWidth="1"/>
    <col min="12" max="12" width="11.140625" style="3" customWidth="1"/>
    <col min="13" max="13" width="11.7109375" style="3" customWidth="1"/>
    <col min="14" max="14" width="11" style="3" customWidth="1"/>
    <col min="15" max="15" width="13.7109375" style="3" customWidth="1"/>
    <col min="16" max="16384" width="9.140625" style="3"/>
  </cols>
  <sheetData>
    <row r="1" spans="1:17">
      <c r="A1" s="3" t="s">
        <v>109</v>
      </c>
      <c r="L1" s="3" t="s">
        <v>10</v>
      </c>
    </row>
    <row r="2" spans="1:17" ht="19.5" customHeight="1">
      <c r="A2" s="62" t="s">
        <v>63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ht="14.25" customHeight="1">
      <c r="A3" s="63" t="s">
        <v>94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7" ht="13.5" customHeight="1">
      <c r="A4" s="54"/>
      <c r="B4" s="54"/>
      <c r="C4" s="64" t="s">
        <v>70</v>
      </c>
      <c r="D4" s="64"/>
      <c r="E4" s="64"/>
      <c r="F4" s="64"/>
      <c r="G4" s="54"/>
      <c r="H4" s="54"/>
      <c r="I4" s="54"/>
      <c r="J4" s="54"/>
      <c r="K4" s="54"/>
      <c r="L4" s="54"/>
      <c r="M4" s="54"/>
      <c r="N4" s="54"/>
      <c r="O4" s="1"/>
      <c r="P4" s="1"/>
      <c r="Q4" s="1"/>
    </row>
    <row r="5" spans="1:17" ht="8.25" customHeight="1"/>
    <row r="6" spans="1:17" ht="36" customHeight="1">
      <c r="A6" s="67" t="s">
        <v>7</v>
      </c>
      <c r="B6" s="5" t="s">
        <v>15</v>
      </c>
      <c r="C6" s="68" t="s">
        <v>16</v>
      </c>
      <c r="D6" s="69"/>
      <c r="E6" s="15" t="s">
        <v>110</v>
      </c>
      <c r="F6" s="65" t="s">
        <v>111</v>
      </c>
      <c r="G6" s="66"/>
      <c r="H6" s="65" t="s">
        <v>17</v>
      </c>
      <c r="I6" s="66"/>
      <c r="J6" s="65" t="s">
        <v>18</v>
      </c>
      <c r="K6" s="66"/>
      <c r="L6" s="65" t="s">
        <v>19</v>
      </c>
      <c r="M6" s="66"/>
      <c r="N6" s="65" t="s">
        <v>20</v>
      </c>
      <c r="O6" s="66"/>
    </row>
    <row r="7" spans="1:17" ht="56.25">
      <c r="A7" s="67"/>
      <c r="B7" s="15" t="s">
        <v>14</v>
      </c>
      <c r="C7" s="5" t="s">
        <v>14</v>
      </c>
      <c r="D7" s="5" t="s">
        <v>13</v>
      </c>
      <c r="E7" s="5" t="s">
        <v>14</v>
      </c>
      <c r="F7" s="5" t="s">
        <v>14</v>
      </c>
      <c r="G7" s="5" t="s">
        <v>13</v>
      </c>
      <c r="H7" s="5" t="s">
        <v>14</v>
      </c>
      <c r="I7" s="5" t="s">
        <v>13</v>
      </c>
      <c r="J7" s="5" t="s">
        <v>14</v>
      </c>
      <c r="K7" s="5" t="s">
        <v>13</v>
      </c>
      <c r="L7" s="5" t="s">
        <v>14</v>
      </c>
      <c r="M7" s="5" t="s">
        <v>13</v>
      </c>
      <c r="N7" s="5" t="s">
        <v>14</v>
      </c>
      <c r="O7" s="5" t="s">
        <v>13</v>
      </c>
    </row>
    <row r="8" spans="1:17" ht="15.75" customHeight="1">
      <c r="A8" s="52" t="s">
        <v>60</v>
      </c>
      <c r="B8" s="40">
        <f>SUM(B143:B151)</f>
        <v>462050.50000000006</v>
      </c>
      <c r="C8" s="40">
        <f>SUM(C143:C151)</f>
        <v>464559</v>
      </c>
      <c r="D8" s="40">
        <f>ROUND(C8/B8*100,1)</f>
        <v>100.5</v>
      </c>
      <c r="E8" s="40">
        <f>SUM(E143:E151)</f>
        <v>131852</v>
      </c>
      <c r="F8" s="40">
        <f>SUM(F143:F151)</f>
        <v>135612</v>
      </c>
      <c r="G8" s="40">
        <f>ROUND(F8/E8*100,1)</f>
        <v>102.9</v>
      </c>
      <c r="H8" s="40">
        <f>SUM(H143:H151)</f>
        <v>478979</v>
      </c>
      <c r="I8" s="40">
        <f>ROUND(H8/C8*100,1)</f>
        <v>103.1</v>
      </c>
      <c r="J8" s="40">
        <f>SUM(J143:J151)</f>
        <v>492853</v>
      </c>
      <c r="K8" s="40">
        <f>ROUND(J8/H8*100,1)</f>
        <v>102.9</v>
      </c>
      <c r="L8" s="40">
        <f>SUM(L143:L151)</f>
        <v>505218</v>
      </c>
      <c r="M8" s="40">
        <f>ROUND(L8/J8*100,1)</f>
        <v>102.5</v>
      </c>
      <c r="N8" s="40">
        <f>SUM(N143:N151)</f>
        <v>518480</v>
      </c>
      <c r="O8" s="40">
        <f>ROUND(N8/L8*100,1)</f>
        <v>102.6</v>
      </c>
    </row>
    <row r="9" spans="1:17" s="21" customFormat="1" ht="14.25" customHeight="1">
      <c r="A9" s="7" t="s">
        <v>22</v>
      </c>
      <c r="B9" s="23">
        <f>B8-B10</f>
        <v>0</v>
      </c>
      <c r="C9" s="23">
        <f>C8-C10</f>
        <v>0</v>
      </c>
      <c r="D9" s="23">
        <f>D8-D10</f>
        <v>0</v>
      </c>
      <c r="E9" s="23">
        <f>E8-E10</f>
        <v>0</v>
      </c>
      <c r="F9" s="23">
        <f t="shared" ref="F9:O9" si="0">F8-F10</f>
        <v>0</v>
      </c>
      <c r="G9" s="23">
        <f t="shared" si="0"/>
        <v>0</v>
      </c>
      <c r="H9" s="23">
        <f t="shared" si="0"/>
        <v>0</v>
      </c>
      <c r="I9" s="23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</row>
    <row r="10" spans="1:17" s="21" customFormat="1" ht="11.25" customHeight="1">
      <c r="A10" s="7" t="s">
        <v>23</v>
      </c>
      <c r="B10" s="23">
        <f>ROUND(SUM(B16+B21+B24)+SUM(B95+B98+B101+B105+B110+B114+B118)+B125,1)</f>
        <v>462050.5</v>
      </c>
      <c r="C10" s="23">
        <f>ROUND(SUM(C16+C21+C24)+SUM(C95+C98+C101+C105+C110+C114+C118)+C125,1)</f>
        <v>464559</v>
      </c>
      <c r="D10" s="23">
        <f>ROUND(C10/B10*100,1)</f>
        <v>100.5</v>
      </c>
      <c r="E10" s="23">
        <f>ROUND(SUM(E16+E21+E24)+SUM(E95+E98+E101+E105+E110+E114+E118)+E125,1)</f>
        <v>131852</v>
      </c>
      <c r="F10" s="23">
        <f>ROUND(SUM(F16+F21+F24)+SUM(F95+F98+F101+F105+F110+F114+F118)+F125,1)</f>
        <v>135612</v>
      </c>
      <c r="G10" s="23">
        <f>ROUND(F10/E10*100,1)</f>
        <v>102.9</v>
      </c>
      <c r="H10" s="23">
        <f>ROUND(SUM(H16+H21+H24)+SUM(H95+H98+H101+H105+H110+H114+H118)+H125,1)</f>
        <v>478979</v>
      </c>
      <c r="I10" s="23">
        <f>ROUND(H10/C10*100,1)</f>
        <v>103.1</v>
      </c>
      <c r="J10" s="20">
        <f>ROUND(SUM(J16+J21+J24)+SUM(J95+J98+J101+J105+J110+J114+J118)+J125,1)</f>
        <v>492853</v>
      </c>
      <c r="K10" s="20">
        <f>ROUND(J10/H10*100,1)</f>
        <v>102.9</v>
      </c>
      <c r="L10" s="20">
        <f>ROUND(SUM(L16+L21+L24)+SUM(L95+L98+L101+L105+L110+L114+L118)+L125,1)</f>
        <v>505218</v>
      </c>
      <c r="M10" s="20">
        <f>ROUND(L10/J10*100,1)</f>
        <v>102.5</v>
      </c>
      <c r="N10" s="20">
        <f>ROUND(SUM(N16+N21+N24)+SUM(N95+N98+N101+N105+N110+N114+N118)+N125,1)</f>
        <v>518480</v>
      </c>
      <c r="O10" s="20">
        <f>ROUND(N10/L10*100,1)</f>
        <v>102.6</v>
      </c>
    </row>
    <row r="11" spans="1:17" s="21" customFormat="1" ht="13.5" customHeight="1">
      <c r="A11" s="7" t="s">
        <v>24</v>
      </c>
      <c r="B11" s="23">
        <f>B8-B12</f>
        <v>0</v>
      </c>
      <c r="C11" s="23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">G8-G12</f>
        <v>0</v>
      </c>
      <c r="H11" s="23">
        <f t="shared" si="1"/>
        <v>0</v>
      </c>
      <c r="I11" s="23">
        <f t="shared" si="1"/>
        <v>0</v>
      </c>
      <c r="J11" s="20">
        <f t="shared" si="1"/>
        <v>0</v>
      </c>
      <c r="K11" s="20">
        <f t="shared" si="1"/>
        <v>0</v>
      </c>
      <c r="L11" s="20">
        <f>L8-L12</f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</row>
    <row r="12" spans="1:17" s="21" customFormat="1" ht="12.75" customHeight="1">
      <c r="A12" s="7" t="s">
        <v>23</v>
      </c>
      <c r="B12" s="23">
        <f>ROUND(SUM(B143:B151),1)</f>
        <v>462050.5</v>
      </c>
      <c r="C12" s="23">
        <f>ROUND(SUM(C143:C152),1)</f>
        <v>464559</v>
      </c>
      <c r="D12" s="23">
        <f>ROUND(C12/B12*100,1)</f>
        <v>100.5</v>
      </c>
      <c r="E12" s="23">
        <f>ROUND(SUM(E143:E152),1)</f>
        <v>131852</v>
      </c>
      <c r="F12" s="23">
        <f>ROUND(SUM(F143:F152),1)</f>
        <v>135612</v>
      </c>
      <c r="G12" s="23">
        <f>ROUND(F12/E12*100,1)</f>
        <v>102.9</v>
      </c>
      <c r="H12" s="23">
        <f>ROUND(SUM(H143:H152),1)</f>
        <v>478979</v>
      </c>
      <c r="I12" s="23">
        <f>ROUND(H12/C12*100,1)</f>
        <v>103.1</v>
      </c>
      <c r="J12" s="20">
        <f>ROUND(SUM(J143:J152),1)</f>
        <v>492853</v>
      </c>
      <c r="K12" s="20">
        <f>ROUND(J12/H12*100,1)</f>
        <v>102.9</v>
      </c>
      <c r="L12" s="20">
        <f>ROUND(SUM(L143:L152),1)</f>
        <v>505218</v>
      </c>
      <c r="M12" s="20">
        <f>ROUND(L12/J12*100,1)</f>
        <v>102.5</v>
      </c>
      <c r="N12" s="20">
        <f>ROUND(SUM(N143:N152),1)</f>
        <v>518480</v>
      </c>
      <c r="O12" s="20">
        <f>ROUND(N12/L12*100,1)</f>
        <v>102.6</v>
      </c>
    </row>
    <row r="13" spans="1:17" s="21" customFormat="1" ht="11.25" customHeight="1">
      <c r="A13" s="7" t="s">
        <v>25</v>
      </c>
      <c r="B13" s="23">
        <f t="shared" ref="B13:O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  <c r="M13" s="20">
        <f t="shared" si="2"/>
        <v>0</v>
      </c>
      <c r="N13" s="20">
        <f t="shared" si="2"/>
        <v>0</v>
      </c>
      <c r="O13" s="20">
        <f t="shared" si="2"/>
        <v>0</v>
      </c>
    </row>
    <row r="14" spans="1:17" s="21" customFormat="1" ht="12.75" customHeight="1">
      <c r="A14" s="7" t="s">
        <v>23</v>
      </c>
      <c r="B14" s="23">
        <f>ROUND(SUM(B127+B132+B135),1)</f>
        <v>173153.9</v>
      </c>
      <c r="C14" s="23">
        <f>ROUND(SUM(C127+C132+C135),1)</f>
        <v>178384</v>
      </c>
      <c r="D14" s="23">
        <f>ROUND(C14/B14*100,1)</f>
        <v>103</v>
      </c>
      <c r="E14" s="23">
        <f>ROUND(SUM(E127+E132+E135),1)</f>
        <v>57255.6</v>
      </c>
      <c r="F14" s="23">
        <f>ROUND(SUM(F127+F132+F135),1)</f>
        <v>58539.4</v>
      </c>
      <c r="G14" s="23">
        <f>ROUND(F14/E14*100,1)</f>
        <v>102.2</v>
      </c>
      <c r="H14" s="23">
        <f>ROUND(SUM(H127+H132+H135),1)</f>
        <v>189453.8</v>
      </c>
      <c r="I14" s="23">
        <f>ROUND(H14/C14*100,1)</f>
        <v>106.2</v>
      </c>
      <c r="J14" s="20">
        <f>ROUND(SUM(J127+J132+J135),1)</f>
        <v>197869</v>
      </c>
      <c r="K14" s="20">
        <f>ROUND(J14/H14*100,1)</f>
        <v>104.4</v>
      </c>
      <c r="L14" s="20">
        <f>ROUND(SUM(L127+L132+L135),1)</f>
        <v>204689</v>
      </c>
      <c r="M14" s="20">
        <f>ROUND(L14/J14*100,1)</f>
        <v>103.4</v>
      </c>
      <c r="N14" s="20">
        <f>ROUND(SUM(N127+N132+N135),1)</f>
        <v>211419.2</v>
      </c>
      <c r="O14" s="20">
        <f>ROUND(N14/L14*100,1)</f>
        <v>103.3</v>
      </c>
    </row>
    <row r="15" spans="1:17" ht="24.95" customHeight="1">
      <c r="A15" s="53" t="s">
        <v>62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4.95" customHeight="1">
      <c r="A16" s="32" t="s">
        <v>21</v>
      </c>
      <c r="B16" s="31">
        <f>SUM(B17:B20)</f>
        <v>99625</v>
      </c>
      <c r="C16" s="31">
        <f>SUM(C17:C20)</f>
        <v>98838</v>
      </c>
      <c r="D16" s="33">
        <f>ROUND(C16/B16*100,1)</f>
        <v>99.2</v>
      </c>
      <c r="E16" s="31">
        <f>SUM(E17:E20)</f>
        <v>27247.4</v>
      </c>
      <c r="F16" s="31">
        <f>SUM(F17:F20)</f>
        <v>29894.6</v>
      </c>
      <c r="G16" s="33">
        <f>ROUND(F16/E16*100,1)</f>
        <v>109.7</v>
      </c>
      <c r="H16" s="31">
        <f>SUM(H17:H20)</f>
        <v>101448</v>
      </c>
      <c r="I16" s="33">
        <f>ROUND(H16/C16*100,1)</f>
        <v>102.6</v>
      </c>
      <c r="J16" s="31">
        <f>SUM(J17:J20)</f>
        <v>104341</v>
      </c>
      <c r="K16" s="33">
        <f>ROUND(J16/H16*100,1)</f>
        <v>102.9</v>
      </c>
      <c r="L16" s="31">
        <f>SUM(L17:L20)</f>
        <v>107961</v>
      </c>
      <c r="M16" s="33">
        <f>ROUND(L16/J16*100,1)</f>
        <v>103.5</v>
      </c>
      <c r="N16" s="31">
        <f>SUM(N17:N20)</f>
        <v>111997</v>
      </c>
      <c r="O16" s="33">
        <f>ROUND(N16/L16*100,1)</f>
        <v>103.7</v>
      </c>
    </row>
    <row r="17" spans="1:15" s="21" customFormat="1" ht="15" customHeight="1">
      <c r="A17" s="17" t="s">
        <v>85</v>
      </c>
      <c r="B17" s="18">
        <v>49280</v>
      </c>
      <c r="C17" s="19">
        <v>55300</v>
      </c>
      <c r="D17" s="20">
        <f t="shared" ref="D17:D18" si="3">ROUND(C17/B17*100,1)</f>
        <v>112.2</v>
      </c>
      <c r="E17" s="18">
        <v>15798</v>
      </c>
      <c r="F17" s="19">
        <v>17899</v>
      </c>
      <c r="G17" s="20">
        <f t="shared" ref="G17:G18" si="4">ROUND(F17/E17*100,1)</f>
        <v>113.3</v>
      </c>
      <c r="H17" s="19">
        <v>56618</v>
      </c>
      <c r="I17" s="20">
        <f t="shared" ref="I17:I18" si="5">ROUND(H17/C17*100,1)</f>
        <v>102.4</v>
      </c>
      <c r="J17" s="19">
        <v>58031</v>
      </c>
      <c r="K17" s="20">
        <f t="shared" ref="K17:K18" si="6">ROUND(J17/H17*100,1)</f>
        <v>102.5</v>
      </c>
      <c r="L17" s="19">
        <v>59778</v>
      </c>
      <c r="M17" s="20">
        <f t="shared" ref="M17:M18" si="7">ROUND(L17/J17*100,1)</f>
        <v>103</v>
      </c>
      <c r="N17" s="19">
        <v>61864</v>
      </c>
      <c r="O17" s="20">
        <f t="shared" ref="O17:O18" si="8">ROUND(N17/L17*100,1)</f>
        <v>103.5</v>
      </c>
    </row>
    <row r="18" spans="1:15" s="21" customFormat="1" ht="15" customHeight="1">
      <c r="A18" s="17" t="s">
        <v>86</v>
      </c>
      <c r="B18" s="18">
        <v>18481</v>
      </c>
      <c r="C18" s="19">
        <v>20120</v>
      </c>
      <c r="D18" s="20">
        <f t="shared" si="3"/>
        <v>108.9</v>
      </c>
      <c r="E18" s="18">
        <v>6231.4</v>
      </c>
      <c r="F18" s="19">
        <v>6012.6</v>
      </c>
      <c r="G18" s="20">
        <f t="shared" si="4"/>
        <v>96.5</v>
      </c>
      <c r="H18" s="19">
        <v>21126</v>
      </c>
      <c r="I18" s="20">
        <f t="shared" si="5"/>
        <v>105</v>
      </c>
      <c r="J18" s="19">
        <v>22309</v>
      </c>
      <c r="K18" s="20">
        <f t="shared" si="6"/>
        <v>105.6</v>
      </c>
      <c r="L18" s="19">
        <v>23558</v>
      </c>
      <c r="M18" s="20">
        <f t="shared" si="7"/>
        <v>105.6</v>
      </c>
      <c r="N18" s="19">
        <v>24877</v>
      </c>
      <c r="O18" s="20">
        <f t="shared" si="8"/>
        <v>105.6</v>
      </c>
    </row>
    <row r="19" spans="1:15" s="21" customFormat="1" ht="15" customHeight="1">
      <c r="A19" s="17" t="s">
        <v>87</v>
      </c>
      <c r="B19" s="18">
        <v>16088</v>
      </c>
      <c r="C19" s="19">
        <v>10425</v>
      </c>
      <c r="D19" s="20">
        <f t="shared" ref="D19:D20" si="9">ROUND(C19/B19*100,1)</f>
        <v>64.8</v>
      </c>
      <c r="E19" s="18">
        <v>2606</v>
      </c>
      <c r="F19" s="19">
        <v>2632</v>
      </c>
      <c r="G19" s="20">
        <f t="shared" ref="G19:G20" si="10">ROUND(F19/E19*100,1)</f>
        <v>101</v>
      </c>
      <c r="H19" s="19">
        <v>11125</v>
      </c>
      <c r="I19" s="20">
        <f t="shared" ref="I19:I20" si="11">ROUND(H19/C19*100,1)</f>
        <v>106.7</v>
      </c>
      <c r="J19" s="19">
        <v>11909</v>
      </c>
      <c r="K19" s="20">
        <f t="shared" ref="K19:K20" si="12">ROUND(J19/H19*100,1)</f>
        <v>107</v>
      </c>
      <c r="L19" s="19">
        <v>12139</v>
      </c>
      <c r="M19" s="20">
        <f t="shared" ref="M19:M20" si="13">ROUND(L19/J19*100,1)</f>
        <v>101.9</v>
      </c>
      <c r="N19" s="19">
        <v>12335</v>
      </c>
      <c r="O19" s="20">
        <f t="shared" ref="O19:O20" si="14">ROUND(N19/L19*100,1)</f>
        <v>101.6</v>
      </c>
    </row>
    <row r="20" spans="1:15" s="21" customFormat="1" ht="15" customHeight="1">
      <c r="A20" s="17" t="s">
        <v>9</v>
      </c>
      <c r="B20" s="18">
        <v>15776</v>
      </c>
      <c r="C20" s="19">
        <v>12993</v>
      </c>
      <c r="D20" s="20">
        <f t="shared" si="9"/>
        <v>82.4</v>
      </c>
      <c r="E20" s="18">
        <v>2612</v>
      </c>
      <c r="F20" s="19">
        <v>3351</v>
      </c>
      <c r="G20" s="20">
        <f t="shared" si="10"/>
        <v>128.30000000000001</v>
      </c>
      <c r="H20" s="19">
        <v>12579</v>
      </c>
      <c r="I20" s="20">
        <f t="shared" si="11"/>
        <v>96.8</v>
      </c>
      <c r="J20" s="19">
        <v>12092</v>
      </c>
      <c r="K20" s="20">
        <f t="shared" si="12"/>
        <v>96.1</v>
      </c>
      <c r="L20" s="19">
        <v>12486</v>
      </c>
      <c r="M20" s="20">
        <f t="shared" si="13"/>
        <v>103.3</v>
      </c>
      <c r="N20" s="19">
        <v>12921</v>
      </c>
      <c r="O20" s="20">
        <f t="shared" si="14"/>
        <v>103.5</v>
      </c>
    </row>
    <row r="21" spans="1:15" ht="15.75" customHeight="1">
      <c r="A21" s="32" t="s">
        <v>0</v>
      </c>
      <c r="B21" s="31">
        <f>SUM(B22:B23)</f>
        <v>0</v>
      </c>
      <c r="C21" s="31">
        <f>SUM(C22:C23)</f>
        <v>0</v>
      </c>
      <c r="D21" s="33" t="e">
        <f>ROUND(C21/B21*100,1)</f>
        <v>#DIV/0!</v>
      </c>
      <c r="E21" s="31">
        <f t="shared" ref="E21:F21" si="15">SUM(E22:E23)</f>
        <v>0</v>
      </c>
      <c r="F21" s="31">
        <f t="shared" si="15"/>
        <v>0</v>
      </c>
      <c r="G21" s="33" t="e">
        <f>ROUND(F21/E21*100,1)</f>
        <v>#DIV/0!</v>
      </c>
      <c r="H21" s="31">
        <f>SUM(H22:H23)</f>
        <v>0</v>
      </c>
      <c r="I21" s="33" t="e">
        <f>ROUND(H21/C21*100,1)</f>
        <v>#DIV/0!</v>
      </c>
      <c r="J21" s="31">
        <f>SUM(J22:J23)</f>
        <v>0</v>
      </c>
      <c r="K21" s="33" t="e">
        <f>ROUND(J21/H21*100,1)</f>
        <v>#DIV/0!</v>
      </c>
      <c r="L21" s="31">
        <f>SUM(L22:L23)</f>
        <v>0</v>
      </c>
      <c r="M21" s="33" t="e">
        <f>ROUND(L21/J21*100,1)</f>
        <v>#DIV/0!</v>
      </c>
      <c r="N21" s="31">
        <f>SUM(N22:N23)</f>
        <v>0</v>
      </c>
      <c r="O21" s="33" t="e">
        <f>ROUND(N21/L21*100,1)</f>
        <v>#DIV/0!</v>
      </c>
    </row>
    <row r="22" spans="1:15" s="21" customFormat="1" ht="15" customHeight="1">
      <c r="A22" s="17" t="s">
        <v>61</v>
      </c>
      <c r="B22" s="18"/>
      <c r="C22" s="19"/>
      <c r="D22" s="20" t="e">
        <f t="shared" ref="D22:D23" si="16">ROUND(C22/B22*100,1)</f>
        <v>#DIV/0!</v>
      </c>
      <c r="E22" s="18"/>
      <c r="F22" s="19"/>
      <c r="G22" s="20" t="e">
        <f t="shared" ref="G22:G23" si="17">ROUND(F22/E22*100,1)</f>
        <v>#DIV/0!</v>
      </c>
      <c r="H22" s="19"/>
      <c r="I22" s="20" t="e">
        <f t="shared" ref="I22:I23" si="18">ROUND(H22/C22*100,1)</f>
        <v>#DIV/0!</v>
      </c>
      <c r="J22" s="19"/>
      <c r="K22" s="20" t="e">
        <f t="shared" ref="K22:K23" si="19">ROUND(J22/H22*100,1)</f>
        <v>#DIV/0!</v>
      </c>
      <c r="L22" s="19"/>
      <c r="M22" s="20" t="e">
        <f t="shared" ref="M22:M23" si="20">ROUND(L22/J22*100,1)</f>
        <v>#DIV/0!</v>
      </c>
      <c r="N22" s="19"/>
      <c r="O22" s="20" t="e">
        <f t="shared" ref="O22:O23" si="21">ROUND(N22/L22*100,1)</f>
        <v>#DIV/0!</v>
      </c>
    </row>
    <row r="23" spans="1:15" s="21" customFormat="1" ht="15" customHeight="1">
      <c r="A23" s="17" t="s">
        <v>61</v>
      </c>
      <c r="B23" s="18"/>
      <c r="C23" s="19"/>
      <c r="D23" s="20" t="e">
        <f t="shared" si="16"/>
        <v>#DIV/0!</v>
      </c>
      <c r="E23" s="18"/>
      <c r="F23" s="19"/>
      <c r="G23" s="20" t="e">
        <f t="shared" si="17"/>
        <v>#DIV/0!</v>
      </c>
      <c r="H23" s="19"/>
      <c r="I23" s="20" t="e">
        <f t="shared" si="18"/>
        <v>#DIV/0!</v>
      </c>
      <c r="J23" s="19"/>
      <c r="K23" s="20" t="e">
        <f t="shared" si="19"/>
        <v>#DIV/0!</v>
      </c>
      <c r="L23" s="19"/>
      <c r="M23" s="20" t="e">
        <f t="shared" si="20"/>
        <v>#DIV/0!</v>
      </c>
      <c r="N23" s="19"/>
      <c r="O23" s="20" t="e">
        <f t="shared" si="21"/>
        <v>#DIV/0!</v>
      </c>
    </row>
    <row r="24" spans="1:15" ht="16.5" customHeight="1">
      <c r="A24" s="32" t="s">
        <v>1</v>
      </c>
      <c r="B24" s="34">
        <f>B26+B29+B32+B35+B38+B41+B44+B47+B50+B53+B56+B59+B62+B65+B68+B71+B74+B77+B80+B83+B86+B89+J88+B92</f>
        <v>1235</v>
      </c>
      <c r="C24" s="34">
        <f>C26+C29+C32+C35+C38+C41+C44+C47+C50+C53+C56+C59+C62+C65+C68+C71+C74+C77+C80+C83+C86+C89+C92</f>
        <v>2880</v>
      </c>
      <c r="D24" s="33">
        <f>ROUND(C24/B24*100,1)</f>
        <v>233.2</v>
      </c>
      <c r="E24" s="34">
        <f t="shared" ref="E24:F24" si="22">E26+E29+E32+E35+E38+E41+E44+E47+E50+E53+E56+E59+E62+E65+E68+E71+E74+E77+E80+E83+E86+E89+E92</f>
        <v>416</v>
      </c>
      <c r="F24" s="34">
        <f t="shared" si="22"/>
        <v>967</v>
      </c>
      <c r="G24" s="33">
        <f>ROUND(F24/E24*100,1)</f>
        <v>232.5</v>
      </c>
      <c r="H24" s="35">
        <f>H26+H29+H32+H35+H38+H41+H44+H47+H50+H53+H56+H59+H62+H65+H68+H71+H74+H77+H80+H83+H86+H89+H92</f>
        <v>3258</v>
      </c>
      <c r="I24" s="33">
        <f>ROUND(H24/C24*100,1)</f>
        <v>113.1</v>
      </c>
      <c r="J24" s="35">
        <f>J26+J29+J32+J35+J38+J41+J44+J47+J50+J53+J56+J59+J62+J65+J68+J71+J74+J77+J80+J83+J86+J89+J92</f>
        <v>3511</v>
      </c>
      <c r="K24" s="33">
        <f>ROUND(J24/H24*100,1)</f>
        <v>107.8</v>
      </c>
      <c r="L24" s="35">
        <f>L26+L29+L32+L35+L38+L41+L44+L47+L50+L53+L56+L59+L62+L65+L68+L71+L74+L77+L80+L83+L86+L89+L92</f>
        <v>3765</v>
      </c>
      <c r="M24" s="33">
        <f>ROUND(L24/J24*100,1)</f>
        <v>107.2</v>
      </c>
      <c r="N24" s="34">
        <f>N26+N29+N32+N35+N38+N41+N44+N47+N50+N53+N56+N59+N62+N65+N68+N71+N74+N77+N80+N83+N86+N89+N92</f>
        <v>4002</v>
      </c>
      <c r="O24" s="33">
        <f>ROUND(N24/L24*100,1)</f>
        <v>106.3</v>
      </c>
    </row>
    <row r="25" spans="1:15" ht="15.75" customHeight="1">
      <c r="A25" s="12" t="s">
        <v>2</v>
      </c>
      <c r="B25" s="13"/>
      <c r="C25" s="14"/>
      <c r="D25" s="8"/>
      <c r="E25" s="13"/>
      <c r="F25" s="14"/>
      <c r="G25" s="8"/>
      <c r="H25" s="14"/>
      <c r="I25" s="8"/>
      <c r="J25" s="14"/>
      <c r="K25" s="8"/>
      <c r="L25" s="14"/>
      <c r="M25" s="8"/>
      <c r="N25" s="14"/>
      <c r="O25" s="8"/>
    </row>
    <row r="26" spans="1:15" ht="17.25" customHeight="1">
      <c r="A26" s="26" t="s">
        <v>26</v>
      </c>
      <c r="B26" s="27">
        <f>SUM(B27:B28)</f>
        <v>1235</v>
      </c>
      <c r="C26" s="27">
        <f>SUM(C27:C28)</f>
        <v>2880</v>
      </c>
      <c r="D26" s="28">
        <f>ROUND(C26/B26*100,1)</f>
        <v>233.2</v>
      </c>
      <c r="E26" s="29">
        <f t="shared" ref="E26:F26" si="23">SUM(E27:E28)</f>
        <v>416</v>
      </c>
      <c r="F26" s="30">
        <f t="shared" si="23"/>
        <v>967</v>
      </c>
      <c r="G26" s="28">
        <f>ROUND(F26/E26*100,1)</f>
        <v>232.5</v>
      </c>
      <c r="H26" s="30">
        <f>SUM(H27:H28)</f>
        <v>3258</v>
      </c>
      <c r="I26" s="28">
        <f>ROUND(H26/C26*100,1)</f>
        <v>113.1</v>
      </c>
      <c r="J26" s="30">
        <f>SUM(J27:J28)</f>
        <v>3511</v>
      </c>
      <c r="K26" s="28">
        <f>ROUND(J26/H26*100,1)</f>
        <v>107.8</v>
      </c>
      <c r="L26" s="30">
        <f>SUM(L27:L28)</f>
        <v>3765</v>
      </c>
      <c r="M26" s="28">
        <f>ROUND(L26/J26*100,1)</f>
        <v>107.2</v>
      </c>
      <c r="N26" s="30">
        <f>SUM(N27:N28)</f>
        <v>4002</v>
      </c>
      <c r="O26" s="28">
        <f>ROUND(N26/L26*100,1)</f>
        <v>106.3</v>
      </c>
    </row>
    <row r="27" spans="1:15" s="21" customFormat="1" ht="15" customHeight="1">
      <c r="A27" s="17" t="s">
        <v>88</v>
      </c>
      <c r="B27" s="18">
        <v>1235</v>
      </c>
      <c r="C27" s="19">
        <v>2880</v>
      </c>
      <c r="D27" s="20">
        <f t="shared" ref="D27" si="24">ROUND(C27/B27*100,1)</f>
        <v>233.2</v>
      </c>
      <c r="E27" s="18">
        <v>416</v>
      </c>
      <c r="F27" s="19">
        <v>967</v>
      </c>
      <c r="G27" s="20">
        <f t="shared" ref="G27" si="25">ROUND(F27/E27*100,1)</f>
        <v>232.5</v>
      </c>
      <c r="H27" s="19">
        <v>3258</v>
      </c>
      <c r="I27" s="20">
        <f t="shared" ref="I27" si="26">ROUND(H27/C27*100,1)</f>
        <v>113.1</v>
      </c>
      <c r="J27" s="19">
        <v>3511</v>
      </c>
      <c r="K27" s="20">
        <f t="shared" ref="K27" si="27">ROUND(J27/H27*100,1)</f>
        <v>107.8</v>
      </c>
      <c r="L27" s="19">
        <v>3765</v>
      </c>
      <c r="M27" s="20">
        <f t="shared" ref="M27" si="28">ROUND(L27/J27*100,1)</f>
        <v>107.2</v>
      </c>
      <c r="N27" s="19">
        <v>4002</v>
      </c>
      <c r="O27" s="20">
        <f t="shared" ref="O27" si="29">ROUND(N27/L27*100,1)</f>
        <v>106.3</v>
      </c>
    </row>
    <row r="28" spans="1:15" s="21" customFormat="1" ht="15" customHeight="1">
      <c r="A28" s="17" t="s">
        <v>61</v>
      </c>
      <c r="B28" s="18"/>
      <c r="C28" s="19"/>
      <c r="D28" s="20" t="e">
        <f t="shared" ref="D28:D90" si="30">ROUND(C28/B28*100,1)</f>
        <v>#DIV/0!</v>
      </c>
      <c r="E28" s="18"/>
      <c r="F28" s="19"/>
      <c r="G28" s="20" t="e">
        <f t="shared" ref="G28" si="31">ROUND(F28/E28*100,1)</f>
        <v>#DIV/0!</v>
      </c>
      <c r="H28" s="19"/>
      <c r="I28" s="20" t="e">
        <f t="shared" ref="I28" si="32">ROUND(H28/C28*100,1)</f>
        <v>#DIV/0!</v>
      </c>
      <c r="J28" s="19"/>
      <c r="K28" s="20" t="e">
        <f t="shared" ref="K28" si="33">ROUND(J28/H28*100,1)</f>
        <v>#DIV/0!</v>
      </c>
      <c r="L28" s="19"/>
      <c r="M28" s="20" t="e">
        <f t="shared" ref="M28" si="34">ROUND(L28/J28*100,1)</f>
        <v>#DIV/0!</v>
      </c>
      <c r="N28" s="19"/>
      <c r="O28" s="20" t="e">
        <f t="shared" ref="O28" si="35">ROUND(N28/L28*100,1)</f>
        <v>#DIV/0!</v>
      </c>
    </row>
    <row r="29" spans="1:15" ht="15.75" customHeight="1">
      <c r="A29" s="26" t="s">
        <v>27</v>
      </c>
      <c r="B29" s="27">
        <f>SUM(B30:B31)</f>
        <v>0</v>
      </c>
      <c r="C29" s="30">
        <f>SUM(C30:C31)</f>
        <v>0</v>
      </c>
      <c r="D29" s="28" t="e">
        <f t="shared" si="30"/>
        <v>#DIV/0!</v>
      </c>
      <c r="E29" s="29">
        <f t="shared" ref="E29:F29" si="36">SUM(E30:E31)</f>
        <v>0</v>
      </c>
      <c r="F29" s="30">
        <f t="shared" si="36"/>
        <v>0</v>
      </c>
      <c r="G29" s="28" t="e">
        <f>ROUND(F29/E29*100,1)</f>
        <v>#DIV/0!</v>
      </c>
      <c r="H29" s="30">
        <f>SUM(H30:H31)</f>
        <v>0</v>
      </c>
      <c r="I29" s="28" t="e">
        <f>ROUND(H29/C29*100,1)</f>
        <v>#DIV/0!</v>
      </c>
      <c r="J29" s="30">
        <f>SUM(J30:J31)</f>
        <v>0</v>
      </c>
      <c r="K29" s="28" t="e">
        <f>ROUND(J29/H29*100,1)</f>
        <v>#DIV/0!</v>
      </c>
      <c r="L29" s="30">
        <f>SUM(L30:L31)</f>
        <v>0</v>
      </c>
      <c r="M29" s="28" t="e">
        <f>ROUND(L29/J29*100,1)</f>
        <v>#DIV/0!</v>
      </c>
      <c r="N29" s="30">
        <f>SUM(N30:N31)</f>
        <v>0</v>
      </c>
      <c r="O29" s="28" t="e">
        <f>ROUND(N29/L29*100,1)</f>
        <v>#DIV/0!</v>
      </c>
    </row>
    <row r="30" spans="1:15" s="21" customFormat="1" ht="15" customHeight="1">
      <c r="A30" s="17" t="s">
        <v>61</v>
      </c>
      <c r="B30" s="18"/>
      <c r="C30" s="19"/>
      <c r="D30" s="20" t="e">
        <f t="shared" si="30"/>
        <v>#DIV/0!</v>
      </c>
      <c r="E30" s="18"/>
      <c r="F30" s="19"/>
      <c r="G30" s="20" t="e">
        <f t="shared" ref="G30:G31" si="37">ROUND(F30/E30*100,1)</f>
        <v>#DIV/0!</v>
      </c>
      <c r="H30" s="19"/>
      <c r="I30" s="20" t="e">
        <f t="shared" ref="I30:I31" si="38">ROUND(H30/C30*100,1)</f>
        <v>#DIV/0!</v>
      </c>
      <c r="J30" s="19"/>
      <c r="K30" s="20" t="e">
        <f t="shared" ref="K30:K31" si="39">ROUND(J30/H30*100,1)</f>
        <v>#DIV/0!</v>
      </c>
      <c r="L30" s="19"/>
      <c r="M30" s="20" t="e">
        <f t="shared" ref="M30:M31" si="40">ROUND(L30/J30*100,1)</f>
        <v>#DIV/0!</v>
      </c>
      <c r="N30" s="19"/>
      <c r="O30" s="20" t="e">
        <f t="shared" ref="O30:O31" si="41">ROUND(N30/L30*100,1)</f>
        <v>#DIV/0!</v>
      </c>
    </row>
    <row r="31" spans="1:15" s="21" customFormat="1" ht="15" customHeight="1">
      <c r="A31" s="17" t="s">
        <v>61</v>
      </c>
      <c r="B31" s="18"/>
      <c r="C31" s="19"/>
      <c r="D31" s="20" t="e">
        <f t="shared" si="30"/>
        <v>#DIV/0!</v>
      </c>
      <c r="E31" s="18"/>
      <c r="F31" s="19"/>
      <c r="G31" s="20" t="e">
        <f t="shared" si="37"/>
        <v>#DIV/0!</v>
      </c>
      <c r="H31" s="19"/>
      <c r="I31" s="20" t="e">
        <f t="shared" si="38"/>
        <v>#DIV/0!</v>
      </c>
      <c r="J31" s="19"/>
      <c r="K31" s="20" t="e">
        <f t="shared" si="39"/>
        <v>#DIV/0!</v>
      </c>
      <c r="L31" s="19"/>
      <c r="M31" s="20" t="e">
        <f t="shared" si="40"/>
        <v>#DIV/0!</v>
      </c>
      <c r="N31" s="19"/>
      <c r="O31" s="20" t="e">
        <f t="shared" si="41"/>
        <v>#DIV/0!</v>
      </c>
    </row>
    <row r="32" spans="1:15" ht="15" customHeight="1">
      <c r="A32" s="26" t="s">
        <v>28</v>
      </c>
      <c r="B32" s="27">
        <f>SUM(B33:B34)</f>
        <v>0</v>
      </c>
      <c r="C32" s="27">
        <f>SUM(C33:C34)</f>
        <v>0</v>
      </c>
      <c r="D32" s="28" t="e">
        <f t="shared" si="30"/>
        <v>#DIV/0!</v>
      </c>
      <c r="E32" s="29">
        <v>0</v>
      </c>
      <c r="F32" s="30">
        <v>0</v>
      </c>
      <c r="G32" s="28" t="e">
        <f>ROUND(F32/E32*100,1)</f>
        <v>#DIV/0!</v>
      </c>
      <c r="H32" s="30">
        <f>SUM(H33:H34)</f>
        <v>0</v>
      </c>
      <c r="I32" s="28" t="e">
        <f>ROUND(H32/C32*100,1)</f>
        <v>#DIV/0!</v>
      </c>
      <c r="J32" s="30">
        <f>SUM(J33:J34)</f>
        <v>0</v>
      </c>
      <c r="K32" s="28" t="e">
        <f>ROUND(J32/H32*100,1)</f>
        <v>#DIV/0!</v>
      </c>
      <c r="L32" s="30">
        <f>SUM(L33:L34)</f>
        <v>0</v>
      </c>
      <c r="M32" s="28" t="e">
        <f>ROUND(L32/J32*100,1)</f>
        <v>#DIV/0!</v>
      </c>
      <c r="N32" s="27">
        <f>SUM(N33:N34)</f>
        <v>0</v>
      </c>
      <c r="O32" s="28" t="e">
        <f>ROUND(N32/L32*100,1)</f>
        <v>#DIV/0!</v>
      </c>
    </row>
    <row r="33" spans="1:15" s="21" customFormat="1" ht="15" customHeight="1">
      <c r="A33" s="17" t="s">
        <v>61</v>
      </c>
      <c r="B33" s="18"/>
      <c r="C33" s="19"/>
      <c r="D33" s="20" t="e">
        <f t="shared" si="30"/>
        <v>#DIV/0!</v>
      </c>
      <c r="E33" s="18"/>
      <c r="F33" s="19"/>
      <c r="G33" s="20" t="e">
        <f t="shared" ref="G33:G34" si="42">ROUND(F33/E33*100,1)</f>
        <v>#DIV/0!</v>
      </c>
      <c r="H33" s="19"/>
      <c r="I33" s="20" t="e">
        <f t="shared" ref="I33:I34" si="43">ROUND(H33/C33*100,1)</f>
        <v>#DIV/0!</v>
      </c>
      <c r="J33" s="19"/>
      <c r="K33" s="20" t="e">
        <f t="shared" ref="K33:K34" si="44">ROUND(J33/H33*100,1)</f>
        <v>#DIV/0!</v>
      </c>
      <c r="L33" s="19"/>
      <c r="M33" s="20" t="e">
        <f t="shared" ref="M33:M34" si="45">ROUND(L33/J33*100,1)</f>
        <v>#DIV/0!</v>
      </c>
      <c r="N33" s="19"/>
      <c r="O33" s="20" t="e">
        <f t="shared" ref="O33:O34" si="46">ROUND(N33/L33*100,1)</f>
        <v>#DIV/0!</v>
      </c>
    </row>
    <row r="34" spans="1:15" s="21" customFormat="1" ht="15" customHeight="1">
      <c r="A34" s="17" t="s">
        <v>61</v>
      </c>
      <c r="B34" s="18"/>
      <c r="C34" s="19"/>
      <c r="D34" s="20" t="e">
        <f t="shared" si="30"/>
        <v>#DIV/0!</v>
      </c>
      <c r="E34" s="18"/>
      <c r="F34" s="19"/>
      <c r="G34" s="20" t="e">
        <f t="shared" si="42"/>
        <v>#DIV/0!</v>
      </c>
      <c r="H34" s="19"/>
      <c r="I34" s="20" t="e">
        <f t="shared" si="43"/>
        <v>#DIV/0!</v>
      </c>
      <c r="J34" s="19"/>
      <c r="K34" s="20" t="e">
        <f t="shared" si="44"/>
        <v>#DIV/0!</v>
      </c>
      <c r="L34" s="19"/>
      <c r="M34" s="20" t="e">
        <f t="shared" si="45"/>
        <v>#DIV/0!</v>
      </c>
      <c r="N34" s="19"/>
      <c r="O34" s="20" t="e">
        <f t="shared" si="46"/>
        <v>#DIV/0!</v>
      </c>
    </row>
    <row r="35" spans="1:15" ht="15.75" customHeight="1">
      <c r="A35" s="26" t="s">
        <v>29</v>
      </c>
      <c r="B35" s="27">
        <f>SUM(B36:B37)</f>
        <v>0</v>
      </c>
      <c r="C35" s="27">
        <f>SUM(C36:C37)</f>
        <v>0</v>
      </c>
      <c r="D35" s="28" t="e">
        <f t="shared" si="30"/>
        <v>#DIV/0!</v>
      </c>
      <c r="E35" s="29">
        <f t="shared" ref="E35:N35" si="47">SUM(E36:E37)</f>
        <v>0</v>
      </c>
      <c r="F35" s="30">
        <f t="shared" si="47"/>
        <v>0</v>
      </c>
      <c r="G35" s="28" t="e">
        <f t="shared" ref="G35:G92" si="48">ROUND(F35/E35*100,1)</f>
        <v>#DIV/0!</v>
      </c>
      <c r="H35" s="30">
        <f t="shared" si="47"/>
        <v>0</v>
      </c>
      <c r="I35" s="28" t="e">
        <f t="shared" ref="I35:I117" si="49">ROUND(H35/C35*100,1)</f>
        <v>#DIV/0!</v>
      </c>
      <c r="J35" s="30">
        <f t="shared" si="47"/>
        <v>0</v>
      </c>
      <c r="K35" s="28" t="e">
        <f t="shared" ref="K35:K92" si="50">ROUND(J35/H35*100,1)</f>
        <v>#DIV/0!</v>
      </c>
      <c r="L35" s="30">
        <f t="shared" si="47"/>
        <v>0</v>
      </c>
      <c r="M35" s="28" t="e">
        <f t="shared" ref="M35:M92" si="51">ROUND(L35/J35*100,1)</f>
        <v>#DIV/0!</v>
      </c>
      <c r="N35" s="30">
        <f t="shared" si="47"/>
        <v>0</v>
      </c>
      <c r="O35" s="28" t="e">
        <f t="shared" ref="O35:O92" si="52">ROUND(N35/L35*100,1)</f>
        <v>#DIV/0!</v>
      </c>
    </row>
    <row r="36" spans="1:15" s="21" customFormat="1" ht="15" customHeight="1">
      <c r="A36" s="17" t="s">
        <v>61</v>
      </c>
      <c r="B36" s="18"/>
      <c r="C36" s="19"/>
      <c r="D36" s="20" t="e">
        <f t="shared" si="30"/>
        <v>#DIV/0!</v>
      </c>
      <c r="E36" s="18"/>
      <c r="F36" s="19"/>
      <c r="G36" s="20" t="e">
        <f t="shared" si="48"/>
        <v>#DIV/0!</v>
      </c>
      <c r="H36" s="19"/>
      <c r="I36" s="20" t="e">
        <f t="shared" si="49"/>
        <v>#DIV/0!</v>
      </c>
      <c r="J36" s="19"/>
      <c r="K36" s="20" t="e">
        <f t="shared" si="50"/>
        <v>#DIV/0!</v>
      </c>
      <c r="L36" s="19"/>
      <c r="M36" s="20" t="e">
        <f t="shared" si="51"/>
        <v>#DIV/0!</v>
      </c>
      <c r="N36" s="19"/>
      <c r="O36" s="20" t="e">
        <f t="shared" si="52"/>
        <v>#DIV/0!</v>
      </c>
    </row>
    <row r="37" spans="1:15" s="21" customFormat="1" ht="15" customHeight="1">
      <c r="A37" s="17" t="s">
        <v>61</v>
      </c>
      <c r="B37" s="18"/>
      <c r="C37" s="19"/>
      <c r="D37" s="20" t="e">
        <f t="shared" si="30"/>
        <v>#DIV/0!</v>
      </c>
      <c r="E37" s="18"/>
      <c r="F37" s="19"/>
      <c r="G37" s="20" t="e">
        <f t="shared" si="48"/>
        <v>#DIV/0!</v>
      </c>
      <c r="H37" s="19"/>
      <c r="I37" s="20" t="e">
        <f t="shared" si="49"/>
        <v>#DIV/0!</v>
      </c>
      <c r="J37" s="19"/>
      <c r="K37" s="20" t="e">
        <f t="shared" si="50"/>
        <v>#DIV/0!</v>
      </c>
      <c r="L37" s="19"/>
      <c r="M37" s="20" t="e">
        <f t="shared" si="51"/>
        <v>#DIV/0!</v>
      </c>
      <c r="N37" s="19"/>
      <c r="O37" s="20" t="e">
        <f t="shared" si="52"/>
        <v>#DIV/0!</v>
      </c>
    </row>
    <row r="38" spans="1:15" ht="15.75" customHeight="1">
      <c r="A38" s="26" t="s">
        <v>30</v>
      </c>
      <c r="B38" s="27">
        <f>SUM(B39:B40)</f>
        <v>0</v>
      </c>
      <c r="C38" s="27">
        <f>SUM(C39:C40)</f>
        <v>0</v>
      </c>
      <c r="D38" s="28" t="e">
        <f t="shared" si="30"/>
        <v>#DIV/0!</v>
      </c>
      <c r="E38" s="27">
        <f>SUM(E39:E40)</f>
        <v>0</v>
      </c>
      <c r="F38" s="27">
        <f>SUM(F39:F40)</f>
        <v>0</v>
      </c>
      <c r="G38" s="28" t="e">
        <f t="shared" si="48"/>
        <v>#DIV/0!</v>
      </c>
      <c r="H38" s="27">
        <f>SUM(H39:H40)</f>
        <v>0</v>
      </c>
      <c r="I38" s="28" t="e">
        <f t="shared" si="49"/>
        <v>#DIV/0!</v>
      </c>
      <c r="J38" s="27">
        <f>SUM(J39:J40)</f>
        <v>0</v>
      </c>
      <c r="K38" s="28" t="e">
        <f t="shared" si="50"/>
        <v>#DIV/0!</v>
      </c>
      <c r="L38" s="27">
        <f>SUM(L39:L40)</f>
        <v>0</v>
      </c>
      <c r="M38" s="28" t="e">
        <f t="shared" si="51"/>
        <v>#DIV/0!</v>
      </c>
      <c r="N38" s="27">
        <f>SUM(N39:N40)</f>
        <v>0</v>
      </c>
      <c r="O38" s="28" t="e">
        <f t="shared" si="52"/>
        <v>#DIV/0!</v>
      </c>
    </row>
    <row r="39" spans="1:15" s="21" customFormat="1" ht="15" customHeight="1">
      <c r="A39" s="17" t="s">
        <v>61</v>
      </c>
      <c r="B39" s="18"/>
      <c r="C39" s="19"/>
      <c r="D39" s="20" t="e">
        <f t="shared" si="30"/>
        <v>#DIV/0!</v>
      </c>
      <c r="E39" s="18"/>
      <c r="F39" s="19"/>
      <c r="G39" s="20" t="e">
        <f t="shared" si="48"/>
        <v>#DIV/0!</v>
      </c>
      <c r="H39" s="19"/>
      <c r="I39" s="20" t="e">
        <f t="shared" si="49"/>
        <v>#DIV/0!</v>
      </c>
      <c r="J39" s="19"/>
      <c r="K39" s="20" t="e">
        <f t="shared" si="50"/>
        <v>#DIV/0!</v>
      </c>
      <c r="L39" s="19"/>
      <c r="M39" s="20" t="e">
        <f t="shared" si="51"/>
        <v>#DIV/0!</v>
      </c>
      <c r="N39" s="19"/>
      <c r="O39" s="20" t="e">
        <f t="shared" si="52"/>
        <v>#DIV/0!</v>
      </c>
    </row>
    <row r="40" spans="1:15" s="21" customFormat="1" ht="15" customHeight="1">
      <c r="A40" s="17" t="s">
        <v>61</v>
      </c>
      <c r="B40" s="18"/>
      <c r="C40" s="19"/>
      <c r="D40" s="20" t="e">
        <f t="shared" si="30"/>
        <v>#DIV/0!</v>
      </c>
      <c r="E40" s="18"/>
      <c r="F40" s="19"/>
      <c r="G40" s="20" t="e">
        <f t="shared" si="48"/>
        <v>#DIV/0!</v>
      </c>
      <c r="H40" s="19"/>
      <c r="I40" s="20" t="e">
        <f t="shared" si="49"/>
        <v>#DIV/0!</v>
      </c>
      <c r="J40" s="19"/>
      <c r="K40" s="20" t="e">
        <f t="shared" si="50"/>
        <v>#DIV/0!</v>
      </c>
      <c r="L40" s="19"/>
      <c r="M40" s="20" t="e">
        <f t="shared" si="51"/>
        <v>#DIV/0!</v>
      </c>
      <c r="N40" s="19"/>
      <c r="O40" s="20" t="e">
        <f t="shared" si="52"/>
        <v>#DIV/0!</v>
      </c>
    </row>
    <row r="41" spans="1:15" ht="54" customHeight="1">
      <c r="A41" s="26" t="s">
        <v>31</v>
      </c>
      <c r="B41" s="27">
        <f>SUM(B42:B43)</f>
        <v>0</v>
      </c>
      <c r="C41" s="27">
        <f>SUM(C42:C43)</f>
        <v>0</v>
      </c>
      <c r="D41" s="28" t="e">
        <f t="shared" ref="D41" si="53">ROUND(C41/B41*100,1)</f>
        <v>#DIV/0!</v>
      </c>
      <c r="E41" s="27">
        <f>SUM(E42:E43)</f>
        <v>0</v>
      </c>
      <c r="F41" s="27">
        <f>SUM(F42:F43)</f>
        <v>0</v>
      </c>
      <c r="G41" s="28" t="e">
        <f t="shared" ref="G41" si="54">ROUND(F41/E41*100,1)</f>
        <v>#DIV/0!</v>
      </c>
      <c r="H41" s="27">
        <f>SUM(H42:H43)</f>
        <v>0</v>
      </c>
      <c r="I41" s="28" t="e">
        <f t="shared" ref="I41" si="55">ROUND(H41/C41*100,1)</f>
        <v>#DIV/0!</v>
      </c>
      <c r="J41" s="27">
        <f>SUM(J42:J43)</f>
        <v>0</v>
      </c>
      <c r="K41" s="28" t="e">
        <f t="shared" ref="K41" si="56">ROUND(J41/H41*100,1)</f>
        <v>#DIV/0!</v>
      </c>
      <c r="L41" s="27">
        <f>SUM(L42:L43)</f>
        <v>0</v>
      </c>
      <c r="M41" s="28" t="e">
        <f t="shared" ref="M41" si="57">ROUND(L41/J41*100,1)</f>
        <v>#DIV/0!</v>
      </c>
      <c r="N41" s="27">
        <f>SUM(N42:N43)</f>
        <v>0</v>
      </c>
      <c r="O41" s="28" t="e">
        <f t="shared" ref="O41" si="58">ROUND(N41/L41*100,1)</f>
        <v>#DIV/0!</v>
      </c>
    </row>
    <row r="42" spans="1:15" s="21" customFormat="1" ht="15" customHeight="1">
      <c r="A42" s="17" t="s">
        <v>61</v>
      </c>
      <c r="B42" s="18"/>
      <c r="C42" s="19"/>
      <c r="D42" s="20" t="e">
        <f t="shared" si="30"/>
        <v>#DIV/0!</v>
      </c>
      <c r="E42" s="18"/>
      <c r="F42" s="19"/>
      <c r="G42" s="20" t="e">
        <f t="shared" si="48"/>
        <v>#DIV/0!</v>
      </c>
      <c r="H42" s="19"/>
      <c r="I42" s="20" t="e">
        <f t="shared" si="49"/>
        <v>#DIV/0!</v>
      </c>
      <c r="J42" s="19"/>
      <c r="K42" s="20" t="e">
        <f t="shared" si="50"/>
        <v>#DIV/0!</v>
      </c>
      <c r="L42" s="19"/>
      <c r="M42" s="20" t="e">
        <f t="shared" si="51"/>
        <v>#DIV/0!</v>
      </c>
      <c r="N42" s="19"/>
      <c r="O42" s="20" t="e">
        <f t="shared" si="52"/>
        <v>#DIV/0!</v>
      </c>
    </row>
    <row r="43" spans="1:15" s="21" customFormat="1" ht="15" customHeight="1">
      <c r="A43" s="17" t="s">
        <v>61</v>
      </c>
      <c r="B43" s="18"/>
      <c r="C43" s="19"/>
      <c r="D43" s="20" t="e">
        <f t="shared" si="30"/>
        <v>#DIV/0!</v>
      </c>
      <c r="E43" s="18"/>
      <c r="F43" s="19"/>
      <c r="G43" s="20" t="e">
        <f t="shared" si="48"/>
        <v>#DIV/0!</v>
      </c>
      <c r="H43" s="19"/>
      <c r="I43" s="20" t="e">
        <f t="shared" si="49"/>
        <v>#DIV/0!</v>
      </c>
      <c r="J43" s="19"/>
      <c r="K43" s="20" t="e">
        <f t="shared" si="50"/>
        <v>#DIV/0!</v>
      </c>
      <c r="L43" s="19"/>
      <c r="M43" s="20" t="e">
        <f t="shared" si="51"/>
        <v>#DIV/0!</v>
      </c>
      <c r="N43" s="19"/>
      <c r="O43" s="20" t="e">
        <f t="shared" si="52"/>
        <v>#DIV/0!</v>
      </c>
    </row>
    <row r="44" spans="1:15" ht="16.5" customHeight="1">
      <c r="A44" s="26" t="s">
        <v>32</v>
      </c>
      <c r="B44" s="27">
        <f>SUM(B45:B46)</f>
        <v>0</v>
      </c>
      <c r="C44" s="27">
        <f>SUM(C45:C46)</f>
        <v>0</v>
      </c>
      <c r="D44" s="28" t="e">
        <f t="shared" si="30"/>
        <v>#DIV/0!</v>
      </c>
      <c r="E44" s="27">
        <f>SUM(E45:E46)</f>
        <v>0</v>
      </c>
      <c r="F44" s="27">
        <f>SUM(F45:F46)</f>
        <v>0</v>
      </c>
      <c r="G44" s="28" t="e">
        <f t="shared" si="48"/>
        <v>#DIV/0!</v>
      </c>
      <c r="H44" s="27">
        <f>SUM(H45:H46)</f>
        <v>0</v>
      </c>
      <c r="I44" s="28" t="e">
        <f t="shared" si="49"/>
        <v>#DIV/0!</v>
      </c>
      <c r="J44" s="27">
        <f>SUM(J45:J46)</f>
        <v>0</v>
      </c>
      <c r="K44" s="28" t="e">
        <f t="shared" si="50"/>
        <v>#DIV/0!</v>
      </c>
      <c r="L44" s="27">
        <f>SUM(L45:L46)</f>
        <v>0</v>
      </c>
      <c r="M44" s="28" t="e">
        <f t="shared" si="51"/>
        <v>#DIV/0!</v>
      </c>
      <c r="N44" s="27">
        <f>SUM(N45:N46)</f>
        <v>0</v>
      </c>
      <c r="O44" s="28" t="e">
        <f t="shared" si="52"/>
        <v>#DIV/0!</v>
      </c>
    </row>
    <row r="45" spans="1:15" s="21" customFormat="1" ht="15" customHeight="1">
      <c r="A45" s="17" t="s">
        <v>61</v>
      </c>
      <c r="B45" s="18"/>
      <c r="C45" s="19"/>
      <c r="D45" s="20" t="e">
        <f t="shared" si="30"/>
        <v>#DIV/0!</v>
      </c>
      <c r="E45" s="18"/>
      <c r="F45" s="19"/>
      <c r="G45" s="20" t="e">
        <f t="shared" si="48"/>
        <v>#DIV/0!</v>
      </c>
      <c r="H45" s="19"/>
      <c r="I45" s="20" t="e">
        <f t="shared" si="49"/>
        <v>#DIV/0!</v>
      </c>
      <c r="J45" s="19"/>
      <c r="K45" s="20" t="e">
        <f t="shared" si="50"/>
        <v>#DIV/0!</v>
      </c>
      <c r="L45" s="19"/>
      <c r="M45" s="20" t="e">
        <f t="shared" si="51"/>
        <v>#DIV/0!</v>
      </c>
      <c r="N45" s="19"/>
      <c r="O45" s="20" t="e">
        <f t="shared" si="52"/>
        <v>#DIV/0!</v>
      </c>
    </row>
    <row r="46" spans="1:15" s="21" customFormat="1" ht="15" customHeight="1">
      <c r="A46" s="17" t="s">
        <v>61</v>
      </c>
      <c r="B46" s="18"/>
      <c r="C46" s="19"/>
      <c r="D46" s="20" t="e">
        <f t="shared" si="30"/>
        <v>#DIV/0!</v>
      </c>
      <c r="E46" s="18"/>
      <c r="F46" s="19"/>
      <c r="G46" s="20" t="e">
        <f t="shared" si="48"/>
        <v>#DIV/0!</v>
      </c>
      <c r="H46" s="19"/>
      <c r="I46" s="20" t="e">
        <f t="shared" si="49"/>
        <v>#DIV/0!</v>
      </c>
      <c r="J46" s="19"/>
      <c r="K46" s="20" t="e">
        <f t="shared" si="50"/>
        <v>#DIV/0!</v>
      </c>
      <c r="L46" s="19"/>
      <c r="M46" s="20" t="e">
        <f t="shared" si="51"/>
        <v>#DIV/0!</v>
      </c>
      <c r="N46" s="19"/>
      <c r="O46" s="20" t="e">
        <f t="shared" si="52"/>
        <v>#DIV/0!</v>
      </c>
    </row>
    <row r="47" spans="1:15" ht="24.95" customHeight="1">
      <c r="A47" s="26" t="s">
        <v>33</v>
      </c>
      <c r="B47" s="27">
        <f>SUM(B48:B49)</f>
        <v>0</v>
      </c>
      <c r="C47" s="27">
        <f>SUM(C48:C49)</f>
        <v>0</v>
      </c>
      <c r="D47" s="28" t="e">
        <f t="shared" ref="D47" si="59">ROUND(C47/B47*100,1)</f>
        <v>#DIV/0!</v>
      </c>
      <c r="E47" s="27">
        <f>SUM(E48:E49)</f>
        <v>0</v>
      </c>
      <c r="F47" s="27">
        <f>SUM(F48:F49)</f>
        <v>0</v>
      </c>
      <c r="G47" s="28" t="e">
        <f t="shared" ref="G47" si="60">ROUND(F47/E47*100,1)</f>
        <v>#DIV/0!</v>
      </c>
      <c r="H47" s="27">
        <f>SUM(H48:H49)</f>
        <v>0</v>
      </c>
      <c r="I47" s="28" t="e">
        <f t="shared" ref="I47" si="61">ROUND(H47/C47*100,1)</f>
        <v>#DIV/0!</v>
      </c>
      <c r="J47" s="27">
        <f>SUM(J48:J49)</f>
        <v>0</v>
      </c>
      <c r="K47" s="28" t="e">
        <f t="shared" ref="K47" si="62">ROUND(J47/H47*100,1)</f>
        <v>#DIV/0!</v>
      </c>
      <c r="L47" s="27">
        <f>SUM(L48:L49)</f>
        <v>0</v>
      </c>
      <c r="M47" s="28" t="e">
        <f t="shared" ref="M47" si="63">ROUND(L47/J47*100,1)</f>
        <v>#DIV/0!</v>
      </c>
      <c r="N47" s="27">
        <f>SUM(N48:N49)</f>
        <v>0</v>
      </c>
      <c r="O47" s="28" t="e">
        <f t="shared" ref="O47" si="64">ROUND(N47/L47*100,1)</f>
        <v>#DIV/0!</v>
      </c>
    </row>
    <row r="48" spans="1:15" s="21" customFormat="1" ht="15" customHeight="1">
      <c r="A48" s="17" t="s">
        <v>61</v>
      </c>
      <c r="B48" s="18"/>
      <c r="C48" s="19"/>
      <c r="D48" s="20" t="e">
        <f t="shared" si="30"/>
        <v>#DIV/0!</v>
      </c>
      <c r="E48" s="18"/>
      <c r="F48" s="19"/>
      <c r="G48" s="20" t="e">
        <f t="shared" si="48"/>
        <v>#DIV/0!</v>
      </c>
      <c r="H48" s="19"/>
      <c r="I48" s="20" t="e">
        <f t="shared" si="49"/>
        <v>#DIV/0!</v>
      </c>
      <c r="J48" s="19"/>
      <c r="K48" s="20" t="e">
        <f t="shared" si="50"/>
        <v>#DIV/0!</v>
      </c>
      <c r="L48" s="19"/>
      <c r="M48" s="20" t="e">
        <f t="shared" si="51"/>
        <v>#DIV/0!</v>
      </c>
      <c r="N48" s="19"/>
      <c r="O48" s="20" t="e">
        <f t="shared" si="52"/>
        <v>#DIV/0!</v>
      </c>
    </row>
    <row r="49" spans="1:15" s="21" customFormat="1" ht="15" customHeight="1">
      <c r="A49" s="17" t="s">
        <v>61</v>
      </c>
      <c r="B49" s="18"/>
      <c r="C49" s="19"/>
      <c r="D49" s="20" t="e">
        <f t="shared" si="30"/>
        <v>#DIV/0!</v>
      </c>
      <c r="E49" s="18"/>
      <c r="F49" s="19"/>
      <c r="G49" s="20" t="e">
        <f t="shared" si="48"/>
        <v>#DIV/0!</v>
      </c>
      <c r="H49" s="19"/>
      <c r="I49" s="20" t="e">
        <f t="shared" si="49"/>
        <v>#DIV/0!</v>
      </c>
      <c r="J49" s="19"/>
      <c r="K49" s="20" t="e">
        <f t="shared" si="50"/>
        <v>#DIV/0!</v>
      </c>
      <c r="L49" s="19"/>
      <c r="M49" s="20" t="e">
        <f t="shared" si="51"/>
        <v>#DIV/0!</v>
      </c>
      <c r="N49" s="19"/>
      <c r="O49" s="20" t="e">
        <f t="shared" si="52"/>
        <v>#DIV/0!</v>
      </c>
    </row>
    <row r="50" spans="1:15" ht="19.5" customHeight="1">
      <c r="A50" s="26" t="s">
        <v>34</v>
      </c>
      <c r="B50" s="27">
        <f>SUM(B51:B52)</f>
        <v>0</v>
      </c>
      <c r="C50" s="27">
        <f>SUM(C51:C52)</f>
        <v>0</v>
      </c>
      <c r="D50" s="28" t="e">
        <f t="shared" si="30"/>
        <v>#DIV/0!</v>
      </c>
      <c r="E50" s="27">
        <f>SUM(E51:E52)</f>
        <v>0</v>
      </c>
      <c r="F50" s="27">
        <f>SUM(F51:F52)</f>
        <v>0</v>
      </c>
      <c r="G50" s="28" t="e">
        <f t="shared" si="48"/>
        <v>#DIV/0!</v>
      </c>
      <c r="H50" s="27">
        <f>SUM(H51:H52)</f>
        <v>0</v>
      </c>
      <c r="I50" s="28" t="e">
        <f t="shared" si="49"/>
        <v>#DIV/0!</v>
      </c>
      <c r="J50" s="27">
        <f>SUM(J51:J52)</f>
        <v>0</v>
      </c>
      <c r="K50" s="28" t="e">
        <f t="shared" si="50"/>
        <v>#DIV/0!</v>
      </c>
      <c r="L50" s="27">
        <f>SUM(L51:L52)</f>
        <v>0</v>
      </c>
      <c r="M50" s="28" t="e">
        <f t="shared" si="51"/>
        <v>#DIV/0!</v>
      </c>
      <c r="N50" s="27">
        <f>SUM(N51:N52)</f>
        <v>0</v>
      </c>
      <c r="O50" s="28" t="e">
        <f t="shared" si="52"/>
        <v>#DIV/0!</v>
      </c>
    </row>
    <row r="51" spans="1:15" s="21" customFormat="1" ht="15" customHeight="1">
      <c r="A51" s="17" t="s">
        <v>61</v>
      </c>
      <c r="B51" s="18"/>
      <c r="C51" s="19"/>
      <c r="D51" s="20" t="e">
        <f t="shared" si="30"/>
        <v>#DIV/0!</v>
      </c>
      <c r="E51" s="18"/>
      <c r="F51" s="19"/>
      <c r="G51" s="20" t="e">
        <f t="shared" si="48"/>
        <v>#DIV/0!</v>
      </c>
      <c r="H51" s="19"/>
      <c r="I51" s="20" t="e">
        <f t="shared" si="49"/>
        <v>#DIV/0!</v>
      </c>
      <c r="J51" s="19"/>
      <c r="K51" s="20" t="e">
        <f t="shared" si="50"/>
        <v>#DIV/0!</v>
      </c>
      <c r="L51" s="19"/>
      <c r="M51" s="20" t="e">
        <f t="shared" si="51"/>
        <v>#DIV/0!</v>
      </c>
      <c r="N51" s="19"/>
      <c r="O51" s="20" t="e">
        <f t="shared" si="52"/>
        <v>#DIV/0!</v>
      </c>
    </row>
    <row r="52" spans="1:15" s="21" customFormat="1" ht="15" customHeight="1">
      <c r="A52" s="17" t="s">
        <v>61</v>
      </c>
      <c r="B52" s="18"/>
      <c r="C52" s="19"/>
      <c r="D52" s="20" t="e">
        <f t="shared" si="30"/>
        <v>#DIV/0!</v>
      </c>
      <c r="E52" s="18"/>
      <c r="F52" s="19"/>
      <c r="G52" s="20" t="e">
        <f t="shared" si="48"/>
        <v>#DIV/0!</v>
      </c>
      <c r="H52" s="19"/>
      <c r="I52" s="20" t="e">
        <f t="shared" si="49"/>
        <v>#DIV/0!</v>
      </c>
      <c r="J52" s="19"/>
      <c r="K52" s="20" t="e">
        <f t="shared" si="50"/>
        <v>#DIV/0!</v>
      </c>
      <c r="L52" s="19"/>
      <c r="M52" s="20" t="e">
        <f t="shared" si="51"/>
        <v>#DIV/0!</v>
      </c>
      <c r="N52" s="19"/>
      <c r="O52" s="20" t="e">
        <f t="shared" si="52"/>
        <v>#DIV/0!</v>
      </c>
    </row>
    <row r="53" spans="1:15" ht="24.95" customHeight="1">
      <c r="A53" s="26" t="s">
        <v>35</v>
      </c>
      <c r="B53" s="27">
        <f>SUM(B54:B55)</f>
        <v>0</v>
      </c>
      <c r="C53" s="27">
        <f>SUM(C54:C55)</f>
        <v>0</v>
      </c>
      <c r="D53" s="28" t="e">
        <f t="shared" ref="D53" si="65">ROUND(C53/B53*100,1)</f>
        <v>#DIV/0!</v>
      </c>
      <c r="E53" s="27">
        <f>SUM(E54:E55)</f>
        <v>0</v>
      </c>
      <c r="F53" s="27">
        <f>SUM(F54:F55)</f>
        <v>0</v>
      </c>
      <c r="G53" s="28" t="e">
        <f t="shared" ref="G53" si="66">ROUND(F53/E53*100,1)</f>
        <v>#DIV/0!</v>
      </c>
      <c r="H53" s="27">
        <f>SUM(H54:H55)</f>
        <v>0</v>
      </c>
      <c r="I53" s="28" t="e">
        <f t="shared" ref="I53" si="67">ROUND(H53/C53*100,1)</f>
        <v>#DIV/0!</v>
      </c>
      <c r="J53" s="27">
        <f>SUM(J54:J55)</f>
        <v>0</v>
      </c>
      <c r="K53" s="28" t="e">
        <f t="shared" ref="K53" si="68">ROUND(J53/H53*100,1)</f>
        <v>#DIV/0!</v>
      </c>
      <c r="L53" s="27">
        <f>SUM(L54:L55)</f>
        <v>0</v>
      </c>
      <c r="M53" s="28" t="e">
        <f t="shared" ref="M53" si="69">ROUND(L53/J53*100,1)</f>
        <v>#DIV/0!</v>
      </c>
      <c r="N53" s="27">
        <f>SUM(N54:N55)</f>
        <v>0</v>
      </c>
      <c r="O53" s="28" t="e">
        <f t="shared" ref="O53" si="70">ROUND(N53/L53*100,1)</f>
        <v>#DIV/0!</v>
      </c>
    </row>
    <row r="54" spans="1:15" s="21" customFormat="1" ht="15" customHeight="1">
      <c r="A54" s="17" t="s">
        <v>61</v>
      </c>
      <c r="B54" s="18"/>
      <c r="C54" s="19"/>
      <c r="D54" s="20" t="e">
        <f t="shared" si="30"/>
        <v>#DIV/0!</v>
      </c>
      <c r="E54" s="18"/>
      <c r="F54" s="19"/>
      <c r="G54" s="20" t="e">
        <f t="shared" si="48"/>
        <v>#DIV/0!</v>
      </c>
      <c r="H54" s="19"/>
      <c r="I54" s="20" t="e">
        <f t="shared" si="49"/>
        <v>#DIV/0!</v>
      </c>
      <c r="J54" s="19"/>
      <c r="K54" s="20" t="e">
        <f t="shared" si="50"/>
        <v>#DIV/0!</v>
      </c>
      <c r="L54" s="19"/>
      <c r="M54" s="20" t="e">
        <f t="shared" si="51"/>
        <v>#DIV/0!</v>
      </c>
      <c r="N54" s="19"/>
      <c r="O54" s="20" t="e">
        <f t="shared" si="52"/>
        <v>#DIV/0!</v>
      </c>
    </row>
    <row r="55" spans="1:15" s="21" customFormat="1" ht="15" customHeight="1">
      <c r="A55" s="17" t="s">
        <v>61</v>
      </c>
      <c r="B55" s="18"/>
      <c r="C55" s="19"/>
      <c r="D55" s="20" t="e">
        <f t="shared" si="30"/>
        <v>#DIV/0!</v>
      </c>
      <c r="E55" s="18"/>
      <c r="F55" s="19"/>
      <c r="G55" s="20" t="e">
        <f t="shared" si="48"/>
        <v>#DIV/0!</v>
      </c>
      <c r="H55" s="19"/>
      <c r="I55" s="20" t="e">
        <f t="shared" si="49"/>
        <v>#DIV/0!</v>
      </c>
      <c r="J55" s="19"/>
      <c r="K55" s="20" t="e">
        <f t="shared" si="50"/>
        <v>#DIV/0!</v>
      </c>
      <c r="L55" s="19"/>
      <c r="M55" s="20" t="e">
        <f t="shared" si="51"/>
        <v>#DIV/0!</v>
      </c>
      <c r="N55" s="19"/>
      <c r="O55" s="20" t="e">
        <f t="shared" si="52"/>
        <v>#DIV/0!</v>
      </c>
    </row>
    <row r="56" spans="1:15" ht="24.95" customHeight="1">
      <c r="A56" s="26" t="s">
        <v>36</v>
      </c>
      <c r="B56" s="27">
        <f>SUM(B57:B58)</f>
        <v>0</v>
      </c>
      <c r="C56" s="27">
        <f>SUM(C57:C58)</f>
        <v>0</v>
      </c>
      <c r="D56" s="28" t="e">
        <f t="shared" si="30"/>
        <v>#DIV/0!</v>
      </c>
      <c r="E56" s="27">
        <f>SUM(E57:E58)</f>
        <v>0</v>
      </c>
      <c r="F56" s="27">
        <f>SUM(F57:F58)</f>
        <v>0</v>
      </c>
      <c r="G56" s="28" t="e">
        <f t="shared" si="48"/>
        <v>#DIV/0!</v>
      </c>
      <c r="H56" s="27">
        <f>SUM(H57:H58)</f>
        <v>0</v>
      </c>
      <c r="I56" s="28" t="e">
        <f t="shared" si="49"/>
        <v>#DIV/0!</v>
      </c>
      <c r="J56" s="27">
        <f>SUM(J57:J58)</f>
        <v>0</v>
      </c>
      <c r="K56" s="28" t="e">
        <f t="shared" si="50"/>
        <v>#DIV/0!</v>
      </c>
      <c r="L56" s="27">
        <f>SUM(L57:L58)</f>
        <v>0</v>
      </c>
      <c r="M56" s="28" t="e">
        <f t="shared" si="51"/>
        <v>#DIV/0!</v>
      </c>
      <c r="N56" s="27">
        <f>SUM(N57:N58)</f>
        <v>0</v>
      </c>
      <c r="O56" s="28" t="e">
        <f t="shared" si="52"/>
        <v>#DIV/0!</v>
      </c>
    </row>
    <row r="57" spans="1:15" s="21" customFormat="1" ht="15" customHeight="1">
      <c r="A57" s="17" t="s">
        <v>61</v>
      </c>
      <c r="B57" s="18"/>
      <c r="C57" s="19"/>
      <c r="D57" s="20" t="e">
        <f t="shared" si="30"/>
        <v>#DIV/0!</v>
      </c>
      <c r="E57" s="18"/>
      <c r="F57" s="19"/>
      <c r="G57" s="20" t="e">
        <f t="shared" si="48"/>
        <v>#DIV/0!</v>
      </c>
      <c r="H57" s="19"/>
      <c r="I57" s="20" t="e">
        <f t="shared" si="49"/>
        <v>#DIV/0!</v>
      </c>
      <c r="J57" s="19"/>
      <c r="K57" s="20" t="e">
        <f t="shared" si="50"/>
        <v>#DIV/0!</v>
      </c>
      <c r="L57" s="19"/>
      <c r="M57" s="20" t="e">
        <f t="shared" si="51"/>
        <v>#DIV/0!</v>
      </c>
      <c r="N57" s="19"/>
      <c r="O57" s="20" t="e">
        <f t="shared" si="52"/>
        <v>#DIV/0!</v>
      </c>
    </row>
    <row r="58" spans="1:15" s="21" customFormat="1" ht="15" customHeight="1">
      <c r="A58" s="17" t="s">
        <v>61</v>
      </c>
      <c r="B58" s="18"/>
      <c r="C58" s="19"/>
      <c r="D58" s="20" t="e">
        <f t="shared" si="30"/>
        <v>#DIV/0!</v>
      </c>
      <c r="E58" s="18"/>
      <c r="F58" s="19"/>
      <c r="G58" s="20" t="e">
        <f t="shared" si="48"/>
        <v>#DIV/0!</v>
      </c>
      <c r="H58" s="19"/>
      <c r="I58" s="20" t="e">
        <f t="shared" si="49"/>
        <v>#DIV/0!</v>
      </c>
      <c r="J58" s="19"/>
      <c r="K58" s="20" t="e">
        <f t="shared" si="50"/>
        <v>#DIV/0!</v>
      </c>
      <c r="L58" s="19"/>
      <c r="M58" s="20" t="e">
        <f t="shared" si="51"/>
        <v>#DIV/0!</v>
      </c>
      <c r="N58" s="19"/>
      <c r="O58" s="20" t="e">
        <f t="shared" si="52"/>
        <v>#DIV/0!</v>
      </c>
    </row>
    <row r="59" spans="1:15" ht="24.95" customHeight="1">
      <c r="A59" s="26" t="s">
        <v>3</v>
      </c>
      <c r="B59" s="27">
        <f>SUM(B60:B61)</f>
        <v>0</v>
      </c>
      <c r="C59" s="27">
        <f>SUM(C60:C61)</f>
        <v>0</v>
      </c>
      <c r="D59" s="28" t="e">
        <f t="shared" ref="D59" si="71">ROUND(C59/B59*100,1)</f>
        <v>#DIV/0!</v>
      </c>
      <c r="E59" s="27">
        <f>SUM(E60:E61)</f>
        <v>0</v>
      </c>
      <c r="F59" s="27">
        <f>SUM(F60:F61)</f>
        <v>0</v>
      </c>
      <c r="G59" s="28" t="e">
        <f t="shared" ref="G59" si="72">ROUND(F59/E59*100,1)</f>
        <v>#DIV/0!</v>
      </c>
      <c r="H59" s="27">
        <f>SUM(H60:H61)</f>
        <v>0</v>
      </c>
      <c r="I59" s="28" t="e">
        <f t="shared" ref="I59" si="73">ROUND(H59/C59*100,1)</f>
        <v>#DIV/0!</v>
      </c>
      <c r="J59" s="27">
        <f>SUM(J60:J61)</f>
        <v>0</v>
      </c>
      <c r="K59" s="28" t="e">
        <f t="shared" ref="K59" si="74">ROUND(J59/H59*100,1)</f>
        <v>#DIV/0!</v>
      </c>
      <c r="L59" s="27">
        <f>SUM(L60:L61)</f>
        <v>0</v>
      </c>
      <c r="M59" s="28" t="e">
        <f t="shared" ref="M59" si="75">ROUND(L59/J59*100,1)</f>
        <v>#DIV/0!</v>
      </c>
      <c r="N59" s="27">
        <f>SUM(N60:N61)</f>
        <v>0</v>
      </c>
      <c r="O59" s="28" t="e">
        <f t="shared" ref="O59" si="76">ROUND(N59/L59*100,1)</f>
        <v>#DIV/0!</v>
      </c>
    </row>
    <row r="60" spans="1:15" s="21" customFormat="1" ht="15" customHeight="1">
      <c r="A60" s="17" t="s">
        <v>61</v>
      </c>
      <c r="B60" s="18"/>
      <c r="C60" s="19"/>
      <c r="D60" s="20" t="e">
        <f t="shared" si="30"/>
        <v>#DIV/0!</v>
      </c>
      <c r="E60" s="18"/>
      <c r="F60" s="19"/>
      <c r="G60" s="20" t="e">
        <f t="shared" si="48"/>
        <v>#DIV/0!</v>
      </c>
      <c r="H60" s="19"/>
      <c r="I60" s="20" t="e">
        <f t="shared" si="49"/>
        <v>#DIV/0!</v>
      </c>
      <c r="J60" s="19"/>
      <c r="K60" s="20" t="e">
        <f t="shared" si="50"/>
        <v>#DIV/0!</v>
      </c>
      <c r="L60" s="19"/>
      <c r="M60" s="20" t="e">
        <f t="shared" si="51"/>
        <v>#DIV/0!</v>
      </c>
      <c r="N60" s="19"/>
      <c r="O60" s="20" t="e">
        <f t="shared" si="52"/>
        <v>#DIV/0!</v>
      </c>
    </row>
    <row r="61" spans="1:15" s="21" customFormat="1" ht="15" customHeight="1">
      <c r="A61" s="17" t="s">
        <v>61</v>
      </c>
      <c r="B61" s="18"/>
      <c r="C61" s="19"/>
      <c r="D61" s="20" t="e">
        <f t="shared" si="30"/>
        <v>#DIV/0!</v>
      </c>
      <c r="E61" s="18"/>
      <c r="F61" s="19"/>
      <c r="G61" s="20" t="e">
        <f t="shared" si="48"/>
        <v>#DIV/0!</v>
      </c>
      <c r="H61" s="19"/>
      <c r="I61" s="20" t="e">
        <f t="shared" si="49"/>
        <v>#DIV/0!</v>
      </c>
      <c r="J61" s="19"/>
      <c r="K61" s="20" t="e">
        <f t="shared" si="50"/>
        <v>#DIV/0!</v>
      </c>
      <c r="L61" s="19"/>
      <c r="M61" s="20" t="e">
        <f t="shared" si="51"/>
        <v>#DIV/0!</v>
      </c>
      <c r="N61" s="19"/>
      <c r="O61" s="20" t="e">
        <f t="shared" si="52"/>
        <v>#DIV/0!</v>
      </c>
    </row>
    <row r="62" spans="1:15" ht="24.95" customHeight="1">
      <c r="A62" s="26" t="s">
        <v>37</v>
      </c>
      <c r="B62" s="27">
        <f>SUM(B63:B64)</f>
        <v>0</v>
      </c>
      <c r="C62" s="27">
        <f>SUM(C63:C64)</f>
        <v>0</v>
      </c>
      <c r="D62" s="28" t="e">
        <f t="shared" si="30"/>
        <v>#DIV/0!</v>
      </c>
      <c r="E62" s="27">
        <f>SUM(E63:E64)</f>
        <v>0</v>
      </c>
      <c r="F62" s="27">
        <f>SUM(F63:F64)</f>
        <v>0</v>
      </c>
      <c r="G62" s="28" t="e">
        <f t="shared" si="48"/>
        <v>#DIV/0!</v>
      </c>
      <c r="H62" s="27">
        <f>SUM(H63:H64)</f>
        <v>0</v>
      </c>
      <c r="I62" s="28" t="e">
        <f t="shared" si="49"/>
        <v>#DIV/0!</v>
      </c>
      <c r="J62" s="27">
        <f>SUM(J63:J64)</f>
        <v>0</v>
      </c>
      <c r="K62" s="28" t="e">
        <f t="shared" si="50"/>
        <v>#DIV/0!</v>
      </c>
      <c r="L62" s="27">
        <f>SUM(L63:L64)</f>
        <v>0</v>
      </c>
      <c r="M62" s="28" t="e">
        <f t="shared" si="51"/>
        <v>#DIV/0!</v>
      </c>
      <c r="N62" s="27">
        <f>SUM(N63:N64)</f>
        <v>0</v>
      </c>
      <c r="O62" s="28" t="e">
        <f t="shared" si="52"/>
        <v>#DIV/0!</v>
      </c>
    </row>
    <row r="63" spans="1:15" s="21" customFormat="1" ht="15" customHeight="1">
      <c r="A63" s="17" t="s">
        <v>61</v>
      </c>
      <c r="B63" s="18"/>
      <c r="C63" s="19"/>
      <c r="D63" s="20" t="e">
        <f t="shared" si="30"/>
        <v>#DIV/0!</v>
      </c>
      <c r="E63" s="18"/>
      <c r="F63" s="19"/>
      <c r="G63" s="20" t="e">
        <f t="shared" si="48"/>
        <v>#DIV/0!</v>
      </c>
      <c r="H63" s="19"/>
      <c r="I63" s="20" t="e">
        <f t="shared" si="49"/>
        <v>#DIV/0!</v>
      </c>
      <c r="J63" s="19"/>
      <c r="K63" s="20" t="e">
        <f t="shared" si="50"/>
        <v>#DIV/0!</v>
      </c>
      <c r="L63" s="19"/>
      <c r="M63" s="20" t="e">
        <f t="shared" si="51"/>
        <v>#DIV/0!</v>
      </c>
      <c r="N63" s="19"/>
      <c r="O63" s="20" t="e">
        <f t="shared" si="52"/>
        <v>#DIV/0!</v>
      </c>
    </row>
    <row r="64" spans="1:15" s="21" customFormat="1" ht="15" customHeight="1">
      <c r="A64" s="17" t="s">
        <v>61</v>
      </c>
      <c r="B64" s="18"/>
      <c r="C64" s="19"/>
      <c r="D64" s="20" t="e">
        <f t="shared" si="30"/>
        <v>#DIV/0!</v>
      </c>
      <c r="E64" s="18"/>
      <c r="F64" s="19"/>
      <c r="G64" s="20" t="e">
        <f t="shared" si="48"/>
        <v>#DIV/0!</v>
      </c>
      <c r="H64" s="19"/>
      <c r="I64" s="20" t="e">
        <f t="shared" si="49"/>
        <v>#DIV/0!</v>
      </c>
      <c r="J64" s="19"/>
      <c r="K64" s="20" t="e">
        <f t="shared" si="50"/>
        <v>#DIV/0!</v>
      </c>
      <c r="L64" s="19"/>
      <c r="M64" s="20" t="e">
        <f t="shared" si="51"/>
        <v>#DIV/0!</v>
      </c>
      <c r="N64" s="19"/>
      <c r="O64" s="20" t="e">
        <f t="shared" si="52"/>
        <v>#DIV/0!</v>
      </c>
    </row>
    <row r="65" spans="1:15" ht="18.75" customHeight="1">
      <c r="A65" s="26" t="s">
        <v>38</v>
      </c>
      <c r="B65" s="27">
        <f>SUM(B66:B67)</f>
        <v>0</v>
      </c>
      <c r="C65" s="27">
        <f>SUM(C66:C67)</f>
        <v>0</v>
      </c>
      <c r="D65" s="28" t="e">
        <f t="shared" ref="D65" si="77">ROUND(C65/B65*100,1)</f>
        <v>#DIV/0!</v>
      </c>
      <c r="E65" s="27">
        <f>SUM(E66:E67)</f>
        <v>0</v>
      </c>
      <c r="F65" s="27">
        <f>SUM(F66:F67)</f>
        <v>0</v>
      </c>
      <c r="G65" s="28" t="e">
        <f t="shared" ref="G65" si="78">ROUND(F65/E65*100,1)</f>
        <v>#DIV/0!</v>
      </c>
      <c r="H65" s="27">
        <f>SUM(H66:H67)</f>
        <v>0</v>
      </c>
      <c r="I65" s="28" t="e">
        <f t="shared" ref="I65" si="79">ROUND(H65/C65*100,1)</f>
        <v>#DIV/0!</v>
      </c>
      <c r="J65" s="27">
        <f>SUM(J66:J67)</f>
        <v>0</v>
      </c>
      <c r="K65" s="28" t="e">
        <f t="shared" ref="K65" si="80">ROUND(J65/H65*100,1)</f>
        <v>#DIV/0!</v>
      </c>
      <c r="L65" s="27">
        <f>SUM(L66:L67)</f>
        <v>0</v>
      </c>
      <c r="M65" s="28" t="e">
        <f t="shared" ref="M65" si="81">ROUND(L65/J65*100,1)</f>
        <v>#DIV/0!</v>
      </c>
      <c r="N65" s="27">
        <f>SUM(N66:N67)</f>
        <v>0</v>
      </c>
      <c r="O65" s="28" t="e">
        <f t="shared" ref="O65" si="82">ROUND(N65/L65*100,1)</f>
        <v>#DIV/0!</v>
      </c>
    </row>
    <row r="66" spans="1:15" s="21" customFormat="1" ht="15" customHeight="1">
      <c r="A66" s="17" t="s">
        <v>61</v>
      </c>
      <c r="B66" s="18"/>
      <c r="C66" s="19"/>
      <c r="D66" s="20" t="e">
        <f t="shared" si="30"/>
        <v>#DIV/0!</v>
      </c>
      <c r="E66" s="18"/>
      <c r="F66" s="19"/>
      <c r="G66" s="20" t="e">
        <f t="shared" si="48"/>
        <v>#DIV/0!</v>
      </c>
      <c r="H66" s="19"/>
      <c r="I66" s="20" t="e">
        <f t="shared" si="49"/>
        <v>#DIV/0!</v>
      </c>
      <c r="J66" s="19"/>
      <c r="K66" s="20" t="e">
        <f t="shared" si="50"/>
        <v>#DIV/0!</v>
      </c>
      <c r="L66" s="19"/>
      <c r="M66" s="20" t="e">
        <f t="shared" si="51"/>
        <v>#DIV/0!</v>
      </c>
      <c r="N66" s="19"/>
      <c r="O66" s="20" t="e">
        <f t="shared" si="52"/>
        <v>#DIV/0!</v>
      </c>
    </row>
    <row r="67" spans="1:15" s="21" customFormat="1" ht="15" customHeight="1">
      <c r="A67" s="17" t="s">
        <v>61</v>
      </c>
      <c r="B67" s="18"/>
      <c r="C67" s="19"/>
      <c r="D67" s="20" t="e">
        <f t="shared" si="30"/>
        <v>#DIV/0!</v>
      </c>
      <c r="E67" s="18"/>
      <c r="F67" s="19"/>
      <c r="G67" s="20" t="e">
        <f t="shared" si="48"/>
        <v>#DIV/0!</v>
      </c>
      <c r="H67" s="19"/>
      <c r="I67" s="20" t="e">
        <f t="shared" si="49"/>
        <v>#DIV/0!</v>
      </c>
      <c r="J67" s="19"/>
      <c r="K67" s="20" t="e">
        <f t="shared" si="50"/>
        <v>#DIV/0!</v>
      </c>
      <c r="L67" s="19"/>
      <c r="M67" s="20" t="e">
        <f t="shared" si="51"/>
        <v>#DIV/0!</v>
      </c>
      <c r="N67" s="19"/>
      <c r="O67" s="20" t="e">
        <f t="shared" si="52"/>
        <v>#DIV/0!</v>
      </c>
    </row>
    <row r="68" spans="1:15" ht="24.95" customHeight="1">
      <c r="A68" s="26" t="s">
        <v>39</v>
      </c>
      <c r="B68" s="27">
        <f>SUM(B69:B70)</f>
        <v>0</v>
      </c>
      <c r="C68" s="27">
        <f>SUM(C69:C70)</f>
        <v>0</v>
      </c>
      <c r="D68" s="28" t="e">
        <f t="shared" si="30"/>
        <v>#DIV/0!</v>
      </c>
      <c r="E68" s="27">
        <f>SUM(E69:E70)</f>
        <v>0</v>
      </c>
      <c r="F68" s="27">
        <f>SUM(F69:F70)</f>
        <v>0</v>
      </c>
      <c r="G68" s="28" t="e">
        <f t="shared" si="48"/>
        <v>#DIV/0!</v>
      </c>
      <c r="H68" s="27">
        <f>SUM(H69:H70)</f>
        <v>0</v>
      </c>
      <c r="I68" s="28" t="e">
        <f t="shared" si="49"/>
        <v>#DIV/0!</v>
      </c>
      <c r="J68" s="27">
        <f>SUM(J69:J70)</f>
        <v>0</v>
      </c>
      <c r="K68" s="28" t="e">
        <f t="shared" si="50"/>
        <v>#DIV/0!</v>
      </c>
      <c r="L68" s="27">
        <f>SUM(L69:L70)</f>
        <v>0</v>
      </c>
      <c r="M68" s="28" t="e">
        <f t="shared" si="51"/>
        <v>#DIV/0!</v>
      </c>
      <c r="N68" s="27">
        <f>SUM(N69:N70)</f>
        <v>0</v>
      </c>
      <c r="O68" s="28" t="e">
        <f t="shared" si="52"/>
        <v>#DIV/0!</v>
      </c>
    </row>
    <row r="69" spans="1:15" s="21" customFormat="1" ht="15" customHeight="1">
      <c r="A69" s="17" t="s">
        <v>61</v>
      </c>
      <c r="B69" s="18"/>
      <c r="C69" s="19"/>
      <c r="D69" s="20" t="e">
        <f t="shared" si="30"/>
        <v>#DIV/0!</v>
      </c>
      <c r="E69" s="18"/>
      <c r="F69" s="19"/>
      <c r="G69" s="20" t="e">
        <f t="shared" si="48"/>
        <v>#DIV/0!</v>
      </c>
      <c r="H69" s="19"/>
      <c r="I69" s="20" t="e">
        <f t="shared" si="49"/>
        <v>#DIV/0!</v>
      </c>
      <c r="J69" s="19"/>
      <c r="K69" s="20" t="e">
        <f t="shared" si="50"/>
        <v>#DIV/0!</v>
      </c>
      <c r="L69" s="19"/>
      <c r="M69" s="20" t="e">
        <f t="shared" si="51"/>
        <v>#DIV/0!</v>
      </c>
      <c r="N69" s="19"/>
      <c r="O69" s="20" t="e">
        <f t="shared" si="52"/>
        <v>#DIV/0!</v>
      </c>
    </row>
    <row r="70" spans="1:15" s="21" customFormat="1" ht="15" customHeight="1">
      <c r="A70" s="17" t="s">
        <v>61</v>
      </c>
      <c r="B70" s="18"/>
      <c r="C70" s="19"/>
      <c r="D70" s="20" t="e">
        <f t="shared" si="30"/>
        <v>#DIV/0!</v>
      </c>
      <c r="E70" s="18"/>
      <c r="F70" s="19"/>
      <c r="G70" s="20" t="e">
        <f t="shared" si="48"/>
        <v>#DIV/0!</v>
      </c>
      <c r="H70" s="19"/>
      <c r="I70" s="20" t="e">
        <f t="shared" si="49"/>
        <v>#DIV/0!</v>
      </c>
      <c r="J70" s="19"/>
      <c r="K70" s="20" t="e">
        <f t="shared" si="50"/>
        <v>#DIV/0!</v>
      </c>
      <c r="L70" s="19"/>
      <c r="M70" s="20" t="e">
        <f t="shared" si="51"/>
        <v>#DIV/0!</v>
      </c>
      <c r="N70" s="19"/>
      <c r="O70" s="20" t="e">
        <f t="shared" si="52"/>
        <v>#DIV/0!</v>
      </c>
    </row>
    <row r="71" spans="1:15" ht="24.95" customHeight="1">
      <c r="A71" s="26" t="s">
        <v>40</v>
      </c>
      <c r="B71" s="27">
        <f>SUM(B72:B73)</f>
        <v>0</v>
      </c>
      <c r="C71" s="27">
        <f>SUM(C72:C73)</f>
        <v>0</v>
      </c>
      <c r="D71" s="28" t="e">
        <f t="shared" ref="D71" si="83">ROUND(C71/B71*100,1)</f>
        <v>#DIV/0!</v>
      </c>
      <c r="E71" s="27">
        <f>SUM(E72:E73)</f>
        <v>0</v>
      </c>
      <c r="F71" s="27">
        <f>SUM(F72:F73)</f>
        <v>0</v>
      </c>
      <c r="G71" s="28" t="e">
        <f t="shared" ref="G71" si="84">ROUND(F71/E71*100,1)</f>
        <v>#DIV/0!</v>
      </c>
      <c r="H71" s="27">
        <f>SUM(H72:H73)</f>
        <v>0</v>
      </c>
      <c r="I71" s="28" t="e">
        <f t="shared" ref="I71" si="85">ROUND(H71/C71*100,1)</f>
        <v>#DIV/0!</v>
      </c>
      <c r="J71" s="27">
        <f>SUM(J72:J73)</f>
        <v>0</v>
      </c>
      <c r="K71" s="28" t="e">
        <f t="shared" ref="K71" si="86">ROUND(J71/H71*100,1)</f>
        <v>#DIV/0!</v>
      </c>
      <c r="L71" s="27">
        <f>SUM(L72:L73)</f>
        <v>0</v>
      </c>
      <c r="M71" s="28" t="e">
        <f t="shared" ref="M71" si="87">ROUND(L71/J71*100,1)</f>
        <v>#DIV/0!</v>
      </c>
      <c r="N71" s="27">
        <f>SUM(N72:N73)</f>
        <v>0</v>
      </c>
      <c r="O71" s="28" t="e">
        <f t="shared" ref="O71" si="88">ROUND(N71/L71*100,1)</f>
        <v>#DIV/0!</v>
      </c>
    </row>
    <row r="72" spans="1:15" s="21" customFormat="1" ht="15" customHeight="1">
      <c r="A72" s="17" t="s">
        <v>61</v>
      </c>
      <c r="B72" s="18"/>
      <c r="C72" s="19"/>
      <c r="D72" s="20" t="e">
        <f t="shared" si="30"/>
        <v>#DIV/0!</v>
      </c>
      <c r="E72" s="18"/>
      <c r="F72" s="19"/>
      <c r="G72" s="20" t="e">
        <f t="shared" si="48"/>
        <v>#DIV/0!</v>
      </c>
      <c r="H72" s="19"/>
      <c r="I72" s="20" t="e">
        <f t="shared" si="49"/>
        <v>#DIV/0!</v>
      </c>
      <c r="J72" s="19"/>
      <c r="K72" s="20" t="e">
        <f t="shared" si="50"/>
        <v>#DIV/0!</v>
      </c>
      <c r="L72" s="19"/>
      <c r="M72" s="20" t="e">
        <f t="shared" si="51"/>
        <v>#DIV/0!</v>
      </c>
      <c r="N72" s="19"/>
      <c r="O72" s="20" t="e">
        <f t="shared" si="52"/>
        <v>#DIV/0!</v>
      </c>
    </row>
    <row r="73" spans="1:15" s="21" customFormat="1" ht="15" customHeight="1">
      <c r="A73" s="17" t="s">
        <v>61</v>
      </c>
      <c r="B73" s="18"/>
      <c r="C73" s="19"/>
      <c r="D73" s="20" t="e">
        <f t="shared" si="30"/>
        <v>#DIV/0!</v>
      </c>
      <c r="E73" s="18"/>
      <c r="F73" s="19"/>
      <c r="G73" s="20" t="e">
        <f t="shared" si="48"/>
        <v>#DIV/0!</v>
      </c>
      <c r="H73" s="19"/>
      <c r="I73" s="20" t="e">
        <f t="shared" si="49"/>
        <v>#DIV/0!</v>
      </c>
      <c r="J73" s="19"/>
      <c r="K73" s="20" t="e">
        <f t="shared" si="50"/>
        <v>#DIV/0!</v>
      </c>
      <c r="L73" s="19"/>
      <c r="M73" s="20" t="e">
        <f t="shared" si="51"/>
        <v>#DIV/0!</v>
      </c>
      <c r="N73" s="19"/>
      <c r="O73" s="20" t="e">
        <f t="shared" si="52"/>
        <v>#DIV/0!</v>
      </c>
    </row>
    <row r="74" spans="1:15" ht="15.75" customHeight="1">
      <c r="A74" s="26" t="s">
        <v>41</v>
      </c>
      <c r="B74" s="27">
        <f>SUM(B75:B76)</f>
        <v>0</v>
      </c>
      <c r="C74" s="27">
        <f>SUM(C75:C76)</f>
        <v>0</v>
      </c>
      <c r="D74" s="28" t="e">
        <f t="shared" si="30"/>
        <v>#DIV/0!</v>
      </c>
      <c r="E74" s="27">
        <f>SUM(E75:E76)</f>
        <v>0</v>
      </c>
      <c r="F74" s="27">
        <f>SUM(F75:F76)</f>
        <v>0</v>
      </c>
      <c r="G74" s="28" t="e">
        <f t="shared" si="48"/>
        <v>#DIV/0!</v>
      </c>
      <c r="H74" s="27">
        <f>SUM(H75:H76)</f>
        <v>0</v>
      </c>
      <c r="I74" s="28" t="e">
        <f t="shared" si="49"/>
        <v>#DIV/0!</v>
      </c>
      <c r="J74" s="27">
        <f>SUM(J75:J76)</f>
        <v>0</v>
      </c>
      <c r="K74" s="28" t="e">
        <f t="shared" si="50"/>
        <v>#DIV/0!</v>
      </c>
      <c r="L74" s="27">
        <f>SUM(L75:L76)</f>
        <v>0</v>
      </c>
      <c r="M74" s="28" t="e">
        <f t="shared" si="51"/>
        <v>#DIV/0!</v>
      </c>
      <c r="N74" s="27">
        <f>SUM(N75:N76)</f>
        <v>0</v>
      </c>
      <c r="O74" s="28" t="e">
        <f t="shared" si="52"/>
        <v>#DIV/0!</v>
      </c>
    </row>
    <row r="75" spans="1:15" s="21" customFormat="1" ht="15" customHeight="1">
      <c r="A75" s="17" t="s">
        <v>61</v>
      </c>
      <c r="B75" s="18"/>
      <c r="C75" s="19"/>
      <c r="D75" s="20" t="e">
        <f t="shared" si="30"/>
        <v>#DIV/0!</v>
      </c>
      <c r="E75" s="18"/>
      <c r="F75" s="19"/>
      <c r="G75" s="20" t="e">
        <f t="shared" si="48"/>
        <v>#DIV/0!</v>
      </c>
      <c r="H75" s="19"/>
      <c r="I75" s="20" t="e">
        <f t="shared" si="49"/>
        <v>#DIV/0!</v>
      </c>
      <c r="J75" s="19"/>
      <c r="K75" s="20" t="e">
        <f t="shared" si="50"/>
        <v>#DIV/0!</v>
      </c>
      <c r="L75" s="19"/>
      <c r="M75" s="20" t="e">
        <f t="shared" si="51"/>
        <v>#DIV/0!</v>
      </c>
      <c r="N75" s="19"/>
      <c r="O75" s="20" t="e">
        <f t="shared" si="52"/>
        <v>#DIV/0!</v>
      </c>
    </row>
    <row r="76" spans="1:15" s="21" customFormat="1" ht="15" customHeight="1">
      <c r="A76" s="17" t="s">
        <v>61</v>
      </c>
      <c r="B76" s="18"/>
      <c r="C76" s="19"/>
      <c r="D76" s="20" t="e">
        <f t="shared" si="30"/>
        <v>#DIV/0!</v>
      </c>
      <c r="E76" s="18"/>
      <c r="F76" s="19"/>
      <c r="G76" s="20" t="e">
        <f t="shared" si="48"/>
        <v>#DIV/0!</v>
      </c>
      <c r="H76" s="19"/>
      <c r="I76" s="20" t="e">
        <f t="shared" si="49"/>
        <v>#DIV/0!</v>
      </c>
      <c r="J76" s="19"/>
      <c r="K76" s="20" t="e">
        <f t="shared" si="50"/>
        <v>#DIV/0!</v>
      </c>
      <c r="L76" s="19"/>
      <c r="M76" s="20" t="e">
        <f t="shared" si="51"/>
        <v>#DIV/0!</v>
      </c>
      <c r="N76" s="19"/>
      <c r="O76" s="20" t="e">
        <f t="shared" si="52"/>
        <v>#DIV/0!</v>
      </c>
    </row>
    <row r="77" spans="1:15" ht="24.95" customHeight="1">
      <c r="A77" s="26" t="s">
        <v>42</v>
      </c>
      <c r="B77" s="27">
        <f>SUM(B78:B79)</f>
        <v>0</v>
      </c>
      <c r="C77" s="27">
        <f>SUM(C78:C79)</f>
        <v>0</v>
      </c>
      <c r="D77" s="28" t="e">
        <f t="shared" ref="D77" si="89">ROUND(C77/B77*100,1)</f>
        <v>#DIV/0!</v>
      </c>
      <c r="E77" s="27">
        <f>SUM(E78:E79)</f>
        <v>0</v>
      </c>
      <c r="F77" s="27">
        <f>SUM(F78:F79)</f>
        <v>0</v>
      </c>
      <c r="G77" s="28" t="e">
        <f t="shared" ref="G77" si="90">ROUND(F77/E77*100,1)</f>
        <v>#DIV/0!</v>
      </c>
      <c r="H77" s="27">
        <f>SUM(H78:H79)</f>
        <v>0</v>
      </c>
      <c r="I77" s="28" t="e">
        <f t="shared" ref="I77" si="91">ROUND(H77/C77*100,1)</f>
        <v>#DIV/0!</v>
      </c>
      <c r="J77" s="27">
        <f>SUM(J78:J79)</f>
        <v>0</v>
      </c>
      <c r="K77" s="28" t="e">
        <f t="shared" ref="K77" si="92">ROUND(J77/H77*100,1)</f>
        <v>#DIV/0!</v>
      </c>
      <c r="L77" s="27">
        <f>SUM(L78:L79)</f>
        <v>0</v>
      </c>
      <c r="M77" s="28" t="e">
        <f t="shared" ref="M77" si="93">ROUND(L77/J77*100,1)</f>
        <v>#DIV/0!</v>
      </c>
      <c r="N77" s="27">
        <f>SUM(N78:N79)</f>
        <v>0</v>
      </c>
      <c r="O77" s="28" t="e">
        <f t="shared" ref="O77" si="94">ROUND(N77/L77*100,1)</f>
        <v>#DIV/0!</v>
      </c>
    </row>
    <row r="78" spans="1:15" s="21" customFormat="1" ht="15" customHeight="1">
      <c r="A78" s="17" t="s">
        <v>61</v>
      </c>
      <c r="B78" s="18"/>
      <c r="C78" s="19"/>
      <c r="D78" s="20" t="e">
        <f t="shared" si="30"/>
        <v>#DIV/0!</v>
      </c>
      <c r="E78" s="18"/>
      <c r="F78" s="19"/>
      <c r="G78" s="20" t="e">
        <f t="shared" si="48"/>
        <v>#DIV/0!</v>
      </c>
      <c r="H78" s="19"/>
      <c r="I78" s="20" t="e">
        <f t="shared" si="49"/>
        <v>#DIV/0!</v>
      </c>
      <c r="J78" s="19"/>
      <c r="K78" s="20" t="e">
        <f t="shared" si="50"/>
        <v>#DIV/0!</v>
      </c>
      <c r="L78" s="19"/>
      <c r="M78" s="20" t="e">
        <f t="shared" si="51"/>
        <v>#DIV/0!</v>
      </c>
      <c r="N78" s="19"/>
      <c r="O78" s="20" t="e">
        <f t="shared" si="52"/>
        <v>#DIV/0!</v>
      </c>
    </row>
    <row r="79" spans="1:15" s="21" customFormat="1" ht="15" customHeight="1">
      <c r="A79" s="17" t="s">
        <v>61</v>
      </c>
      <c r="B79" s="18"/>
      <c r="C79" s="19"/>
      <c r="D79" s="20" t="e">
        <f t="shared" si="30"/>
        <v>#DIV/0!</v>
      </c>
      <c r="E79" s="18"/>
      <c r="F79" s="19"/>
      <c r="G79" s="20" t="e">
        <f t="shared" si="48"/>
        <v>#DIV/0!</v>
      </c>
      <c r="H79" s="19"/>
      <c r="I79" s="20" t="e">
        <f t="shared" si="49"/>
        <v>#DIV/0!</v>
      </c>
      <c r="J79" s="19"/>
      <c r="K79" s="20" t="e">
        <f t="shared" si="50"/>
        <v>#DIV/0!</v>
      </c>
      <c r="L79" s="19"/>
      <c r="M79" s="20" t="e">
        <f t="shared" si="51"/>
        <v>#DIV/0!</v>
      </c>
      <c r="N79" s="19"/>
      <c r="O79" s="20" t="e">
        <f t="shared" si="52"/>
        <v>#DIV/0!</v>
      </c>
    </row>
    <row r="80" spans="1:15" ht="24.95" customHeight="1">
      <c r="A80" s="26" t="s">
        <v>43</v>
      </c>
      <c r="B80" s="27">
        <f>SUM(B81:B82)</f>
        <v>0</v>
      </c>
      <c r="C80" s="27">
        <f>SUM(C81:C82)</f>
        <v>0</v>
      </c>
      <c r="D80" s="28" t="e">
        <f t="shared" si="30"/>
        <v>#DIV/0!</v>
      </c>
      <c r="E80" s="27">
        <f>SUM(E81:E82)</f>
        <v>0</v>
      </c>
      <c r="F80" s="27">
        <f>SUM(F81:F82)</f>
        <v>0</v>
      </c>
      <c r="G80" s="28" t="e">
        <f t="shared" si="48"/>
        <v>#DIV/0!</v>
      </c>
      <c r="H80" s="27">
        <f>SUM(H81:H82)</f>
        <v>0</v>
      </c>
      <c r="I80" s="28" t="e">
        <f t="shared" si="49"/>
        <v>#DIV/0!</v>
      </c>
      <c r="J80" s="27">
        <f>SUM(J81:J82)</f>
        <v>0</v>
      </c>
      <c r="K80" s="28" t="e">
        <f t="shared" si="50"/>
        <v>#DIV/0!</v>
      </c>
      <c r="L80" s="27">
        <f>SUM(L81:L82)</f>
        <v>0</v>
      </c>
      <c r="M80" s="28" t="e">
        <f t="shared" si="51"/>
        <v>#DIV/0!</v>
      </c>
      <c r="N80" s="27">
        <f>SUM(N81:N82)</f>
        <v>0</v>
      </c>
      <c r="O80" s="28" t="e">
        <f t="shared" si="52"/>
        <v>#DIV/0!</v>
      </c>
    </row>
    <row r="81" spans="1:15" s="21" customFormat="1" ht="15" customHeight="1">
      <c r="A81" s="17" t="s">
        <v>61</v>
      </c>
      <c r="B81" s="18"/>
      <c r="C81" s="19"/>
      <c r="D81" s="20" t="e">
        <f t="shared" si="30"/>
        <v>#DIV/0!</v>
      </c>
      <c r="E81" s="18"/>
      <c r="F81" s="19"/>
      <c r="G81" s="20" t="e">
        <f t="shared" si="48"/>
        <v>#DIV/0!</v>
      </c>
      <c r="H81" s="19"/>
      <c r="I81" s="20" t="e">
        <f t="shared" si="49"/>
        <v>#DIV/0!</v>
      </c>
      <c r="J81" s="19"/>
      <c r="K81" s="20" t="e">
        <f t="shared" si="50"/>
        <v>#DIV/0!</v>
      </c>
      <c r="L81" s="19"/>
      <c r="M81" s="20" t="e">
        <f t="shared" si="51"/>
        <v>#DIV/0!</v>
      </c>
      <c r="N81" s="19"/>
      <c r="O81" s="20" t="e">
        <f t="shared" si="52"/>
        <v>#DIV/0!</v>
      </c>
    </row>
    <row r="82" spans="1:15" s="21" customFormat="1" ht="15" customHeight="1">
      <c r="A82" s="17" t="s">
        <v>61</v>
      </c>
      <c r="B82" s="18"/>
      <c r="C82" s="19"/>
      <c r="D82" s="20" t="e">
        <f t="shared" si="30"/>
        <v>#DIV/0!</v>
      </c>
      <c r="E82" s="18"/>
      <c r="F82" s="19"/>
      <c r="G82" s="20" t="e">
        <f t="shared" si="48"/>
        <v>#DIV/0!</v>
      </c>
      <c r="H82" s="19"/>
      <c r="I82" s="20" t="e">
        <f t="shared" si="49"/>
        <v>#DIV/0!</v>
      </c>
      <c r="J82" s="19"/>
      <c r="K82" s="20" t="e">
        <f t="shared" si="50"/>
        <v>#DIV/0!</v>
      </c>
      <c r="L82" s="19"/>
      <c r="M82" s="20" t="e">
        <f t="shared" si="51"/>
        <v>#DIV/0!</v>
      </c>
      <c r="N82" s="19"/>
      <c r="O82" s="20" t="e">
        <f t="shared" si="52"/>
        <v>#DIV/0!</v>
      </c>
    </row>
    <row r="83" spans="1:15" ht="24.95" customHeight="1">
      <c r="A83" s="26" t="s">
        <v>44</v>
      </c>
      <c r="B83" s="27">
        <f>SUM(B84:B85)</f>
        <v>0</v>
      </c>
      <c r="C83" s="27">
        <f>SUM(C84:C85)</f>
        <v>0</v>
      </c>
      <c r="D83" s="28" t="e">
        <f t="shared" ref="D83" si="95">ROUND(C83/B83*100,1)</f>
        <v>#DIV/0!</v>
      </c>
      <c r="E83" s="27">
        <f>SUM(E84:E85)</f>
        <v>0</v>
      </c>
      <c r="F83" s="27">
        <f>SUM(F84:F85)</f>
        <v>0</v>
      </c>
      <c r="G83" s="28" t="e">
        <f t="shared" ref="G83" si="96">ROUND(F83/E83*100,1)</f>
        <v>#DIV/0!</v>
      </c>
      <c r="H83" s="27">
        <f>SUM(H84:H85)</f>
        <v>0</v>
      </c>
      <c r="I83" s="28" t="e">
        <f t="shared" ref="I83" si="97">ROUND(H83/C83*100,1)</f>
        <v>#DIV/0!</v>
      </c>
      <c r="J83" s="27">
        <f>SUM(J84:J85)</f>
        <v>0</v>
      </c>
      <c r="K83" s="28" t="e">
        <f t="shared" ref="K83" si="98">ROUND(J83/H83*100,1)</f>
        <v>#DIV/0!</v>
      </c>
      <c r="L83" s="27">
        <f>SUM(L84:L85)</f>
        <v>0</v>
      </c>
      <c r="M83" s="28" t="e">
        <f t="shared" ref="M83" si="99">ROUND(L83/J83*100,1)</f>
        <v>#DIV/0!</v>
      </c>
      <c r="N83" s="27">
        <f>SUM(N84:N85)</f>
        <v>0</v>
      </c>
      <c r="O83" s="28" t="e">
        <f t="shared" ref="O83" si="100">ROUND(N83/L83*100,1)</f>
        <v>#DIV/0!</v>
      </c>
    </row>
    <row r="84" spans="1:15" s="21" customFormat="1" ht="15" customHeight="1">
      <c r="A84" s="17" t="s">
        <v>61</v>
      </c>
      <c r="B84" s="18"/>
      <c r="C84" s="19"/>
      <c r="D84" s="20" t="e">
        <f t="shared" si="30"/>
        <v>#DIV/0!</v>
      </c>
      <c r="E84" s="18"/>
      <c r="F84" s="19"/>
      <c r="G84" s="20" t="e">
        <f t="shared" si="48"/>
        <v>#DIV/0!</v>
      </c>
      <c r="H84" s="19"/>
      <c r="I84" s="20" t="e">
        <f t="shared" si="49"/>
        <v>#DIV/0!</v>
      </c>
      <c r="J84" s="19"/>
      <c r="K84" s="20" t="e">
        <f t="shared" si="50"/>
        <v>#DIV/0!</v>
      </c>
      <c r="L84" s="19"/>
      <c r="M84" s="20" t="e">
        <f t="shared" si="51"/>
        <v>#DIV/0!</v>
      </c>
      <c r="N84" s="19"/>
      <c r="O84" s="20" t="e">
        <f t="shared" si="52"/>
        <v>#DIV/0!</v>
      </c>
    </row>
    <row r="85" spans="1:15" s="21" customFormat="1" ht="15" customHeight="1">
      <c r="A85" s="17" t="s">
        <v>61</v>
      </c>
      <c r="B85" s="18"/>
      <c r="C85" s="19"/>
      <c r="D85" s="20" t="e">
        <f t="shared" si="30"/>
        <v>#DIV/0!</v>
      </c>
      <c r="E85" s="18"/>
      <c r="F85" s="19"/>
      <c r="G85" s="20" t="e">
        <f t="shared" si="48"/>
        <v>#DIV/0!</v>
      </c>
      <c r="H85" s="19"/>
      <c r="I85" s="20" t="e">
        <f t="shared" si="49"/>
        <v>#DIV/0!</v>
      </c>
      <c r="J85" s="19"/>
      <c r="K85" s="20" t="e">
        <f t="shared" si="50"/>
        <v>#DIV/0!</v>
      </c>
      <c r="L85" s="19"/>
      <c r="M85" s="20" t="e">
        <f t="shared" si="51"/>
        <v>#DIV/0!</v>
      </c>
      <c r="N85" s="19"/>
      <c r="O85" s="20" t="e">
        <f t="shared" si="52"/>
        <v>#DIV/0!</v>
      </c>
    </row>
    <row r="86" spans="1:15" ht="19.5" customHeight="1">
      <c r="A86" s="26" t="s">
        <v>45</v>
      </c>
      <c r="B86" s="27">
        <f>SUM(B87:B88)</f>
        <v>0</v>
      </c>
      <c r="C86" s="27">
        <f>SUM(C87:C88)</f>
        <v>0</v>
      </c>
      <c r="D86" s="28" t="e">
        <f t="shared" si="30"/>
        <v>#DIV/0!</v>
      </c>
      <c r="E86" s="27">
        <f>SUM(E87:E88)</f>
        <v>0</v>
      </c>
      <c r="F86" s="27">
        <f>SUM(F87:F88)</f>
        <v>0</v>
      </c>
      <c r="G86" s="28" t="e">
        <f t="shared" si="48"/>
        <v>#DIV/0!</v>
      </c>
      <c r="H86" s="27">
        <f>SUM(H87:H88)</f>
        <v>0</v>
      </c>
      <c r="I86" s="28" t="e">
        <f t="shared" si="49"/>
        <v>#DIV/0!</v>
      </c>
      <c r="J86" s="27">
        <f>SUM(J87:J88)</f>
        <v>0</v>
      </c>
      <c r="K86" s="28" t="e">
        <f t="shared" si="50"/>
        <v>#DIV/0!</v>
      </c>
      <c r="L86" s="27">
        <f>SUM(L87:L88)</f>
        <v>0</v>
      </c>
      <c r="M86" s="28" t="e">
        <f t="shared" si="51"/>
        <v>#DIV/0!</v>
      </c>
      <c r="N86" s="27">
        <f>SUM(N87:N88)</f>
        <v>0</v>
      </c>
      <c r="O86" s="28" t="e">
        <f t="shared" si="52"/>
        <v>#DIV/0!</v>
      </c>
    </row>
    <row r="87" spans="1:15" s="21" customFormat="1" ht="15" customHeight="1">
      <c r="A87" s="17" t="s">
        <v>61</v>
      </c>
      <c r="B87" s="18"/>
      <c r="C87" s="19"/>
      <c r="D87" s="20" t="e">
        <f t="shared" si="30"/>
        <v>#DIV/0!</v>
      </c>
      <c r="E87" s="18"/>
      <c r="F87" s="19"/>
      <c r="G87" s="20" t="e">
        <f t="shared" si="48"/>
        <v>#DIV/0!</v>
      </c>
      <c r="H87" s="19"/>
      <c r="I87" s="20" t="e">
        <f t="shared" si="49"/>
        <v>#DIV/0!</v>
      </c>
      <c r="J87" s="19"/>
      <c r="K87" s="20" t="e">
        <f t="shared" si="50"/>
        <v>#DIV/0!</v>
      </c>
      <c r="L87" s="19"/>
      <c r="M87" s="20" t="e">
        <f t="shared" si="51"/>
        <v>#DIV/0!</v>
      </c>
      <c r="N87" s="19"/>
      <c r="O87" s="20" t="e">
        <f t="shared" si="52"/>
        <v>#DIV/0!</v>
      </c>
    </row>
    <row r="88" spans="1:15" s="21" customFormat="1" ht="15" customHeight="1">
      <c r="A88" s="17" t="s">
        <v>61</v>
      </c>
      <c r="B88" s="18"/>
      <c r="C88" s="19"/>
      <c r="D88" s="20" t="e">
        <f t="shared" si="30"/>
        <v>#DIV/0!</v>
      </c>
      <c r="E88" s="18"/>
      <c r="F88" s="19"/>
      <c r="G88" s="20" t="e">
        <f t="shared" si="48"/>
        <v>#DIV/0!</v>
      </c>
      <c r="H88" s="19"/>
      <c r="I88" s="20" t="e">
        <f t="shared" si="49"/>
        <v>#DIV/0!</v>
      </c>
      <c r="J88" s="19"/>
      <c r="K88" s="20" t="e">
        <f t="shared" si="50"/>
        <v>#DIV/0!</v>
      </c>
      <c r="L88" s="19"/>
      <c r="M88" s="20" t="e">
        <f t="shared" si="51"/>
        <v>#DIV/0!</v>
      </c>
      <c r="N88" s="19"/>
      <c r="O88" s="20" t="e">
        <f t="shared" si="52"/>
        <v>#DIV/0!</v>
      </c>
    </row>
    <row r="89" spans="1:15" ht="15.75" customHeight="1">
      <c r="A89" s="26" t="s">
        <v>46</v>
      </c>
      <c r="B89" s="27">
        <f>SUM(B90:B91)</f>
        <v>0</v>
      </c>
      <c r="C89" s="27">
        <f>SUM(C90:C91)</f>
        <v>0</v>
      </c>
      <c r="D89" s="28" t="e">
        <f t="shared" ref="D89" si="101">ROUND(C89/B89*100,1)</f>
        <v>#DIV/0!</v>
      </c>
      <c r="E89" s="27">
        <f>SUM(E90:E91)</f>
        <v>0</v>
      </c>
      <c r="F89" s="27">
        <f>SUM(F90:F91)</f>
        <v>0</v>
      </c>
      <c r="G89" s="28" t="e">
        <f t="shared" ref="G89" si="102">ROUND(F89/E89*100,1)</f>
        <v>#DIV/0!</v>
      </c>
      <c r="H89" s="27">
        <f>SUM(H90:H91)</f>
        <v>0</v>
      </c>
      <c r="I89" s="28" t="e">
        <f t="shared" ref="I89" si="103">ROUND(H89/C89*100,1)</f>
        <v>#DIV/0!</v>
      </c>
      <c r="J89" s="27">
        <f>SUM(J90:J91)</f>
        <v>0</v>
      </c>
      <c r="K89" s="28" t="e">
        <f t="shared" ref="K89" si="104">ROUND(J89/H89*100,1)</f>
        <v>#DIV/0!</v>
      </c>
      <c r="L89" s="27">
        <f>SUM(L90:L91)</f>
        <v>0</v>
      </c>
      <c r="M89" s="28" t="e">
        <f t="shared" ref="M89" si="105">ROUND(L89/J89*100,1)</f>
        <v>#DIV/0!</v>
      </c>
      <c r="N89" s="27">
        <f>SUM(N90:N91)</f>
        <v>0</v>
      </c>
      <c r="O89" s="28" t="e">
        <f t="shared" ref="O89" si="106">ROUND(N89/L89*100,1)</f>
        <v>#DIV/0!</v>
      </c>
    </row>
    <row r="90" spans="1:15" s="21" customFormat="1" ht="15" customHeight="1">
      <c r="A90" s="17" t="s">
        <v>61</v>
      </c>
      <c r="B90" s="18"/>
      <c r="C90" s="19"/>
      <c r="D90" s="20" t="e">
        <f t="shared" si="30"/>
        <v>#DIV/0!</v>
      </c>
      <c r="E90" s="18"/>
      <c r="F90" s="19"/>
      <c r="G90" s="20" t="e">
        <f t="shared" si="48"/>
        <v>#DIV/0!</v>
      </c>
      <c r="H90" s="19"/>
      <c r="I90" s="20" t="e">
        <f t="shared" si="49"/>
        <v>#DIV/0!</v>
      </c>
      <c r="J90" s="19"/>
      <c r="K90" s="20" t="e">
        <f t="shared" si="50"/>
        <v>#DIV/0!</v>
      </c>
      <c r="L90" s="19"/>
      <c r="M90" s="20" t="e">
        <f t="shared" si="51"/>
        <v>#DIV/0!</v>
      </c>
      <c r="N90" s="19"/>
      <c r="O90" s="20" t="e">
        <f t="shared" si="52"/>
        <v>#DIV/0!</v>
      </c>
    </row>
    <row r="91" spans="1:15" s="21" customFormat="1" ht="15" customHeight="1">
      <c r="A91" s="17" t="s">
        <v>61</v>
      </c>
      <c r="B91" s="18"/>
      <c r="C91" s="19"/>
      <c r="D91" s="20" t="e">
        <f t="shared" ref="D91:D138" si="107">ROUND(C91/B91*100,1)</f>
        <v>#DIV/0!</v>
      </c>
      <c r="E91" s="18"/>
      <c r="F91" s="19"/>
      <c r="G91" s="20" t="e">
        <f t="shared" si="48"/>
        <v>#DIV/0!</v>
      </c>
      <c r="H91" s="19"/>
      <c r="I91" s="20" t="e">
        <f t="shared" si="49"/>
        <v>#DIV/0!</v>
      </c>
      <c r="J91" s="19"/>
      <c r="K91" s="20" t="e">
        <f t="shared" si="50"/>
        <v>#DIV/0!</v>
      </c>
      <c r="L91" s="19"/>
      <c r="M91" s="20" t="e">
        <f t="shared" si="51"/>
        <v>#DIV/0!</v>
      </c>
      <c r="N91" s="19"/>
      <c r="O91" s="20" t="e">
        <f t="shared" si="52"/>
        <v>#DIV/0!</v>
      </c>
    </row>
    <row r="92" spans="1:15" ht="16.5" customHeight="1">
      <c r="A92" s="26" t="s">
        <v>47</v>
      </c>
      <c r="B92" s="27">
        <f>SUM(B93:B94)</f>
        <v>0</v>
      </c>
      <c r="C92" s="27">
        <f>SUM(C93:C94)</f>
        <v>0</v>
      </c>
      <c r="D92" s="28" t="e">
        <f t="shared" si="107"/>
        <v>#DIV/0!</v>
      </c>
      <c r="E92" s="27">
        <f>SUM(E93:E94)</f>
        <v>0</v>
      </c>
      <c r="F92" s="27">
        <f>SUM(F93:F94)</f>
        <v>0</v>
      </c>
      <c r="G92" s="28" t="e">
        <f t="shared" si="48"/>
        <v>#DIV/0!</v>
      </c>
      <c r="H92" s="27">
        <f>SUM(H93:H94)</f>
        <v>0</v>
      </c>
      <c r="I92" s="28" t="e">
        <f t="shared" si="49"/>
        <v>#DIV/0!</v>
      </c>
      <c r="J92" s="27">
        <f>SUM(J93:J94)</f>
        <v>0</v>
      </c>
      <c r="K92" s="28" t="e">
        <f t="shared" si="50"/>
        <v>#DIV/0!</v>
      </c>
      <c r="L92" s="27">
        <f>SUM(L93:L94)</f>
        <v>0</v>
      </c>
      <c r="M92" s="28" t="e">
        <f t="shared" si="51"/>
        <v>#DIV/0!</v>
      </c>
      <c r="N92" s="27">
        <f>SUM(N93:N94)</f>
        <v>0</v>
      </c>
      <c r="O92" s="28" t="e">
        <f t="shared" si="52"/>
        <v>#DIV/0!</v>
      </c>
    </row>
    <row r="93" spans="1:15" s="21" customFormat="1" ht="15" customHeight="1">
      <c r="A93" s="17" t="s">
        <v>61</v>
      </c>
      <c r="B93" s="18"/>
      <c r="C93" s="19"/>
      <c r="D93" s="20" t="e">
        <f t="shared" si="107"/>
        <v>#DIV/0!</v>
      </c>
      <c r="E93" s="18"/>
      <c r="F93" s="19"/>
      <c r="G93" s="20" t="e">
        <f t="shared" ref="G93:G97" si="108">ROUND(F93/E93*100,1)</f>
        <v>#DIV/0!</v>
      </c>
      <c r="H93" s="19"/>
      <c r="I93" s="20" t="e">
        <f t="shared" si="49"/>
        <v>#DIV/0!</v>
      </c>
      <c r="J93" s="19"/>
      <c r="K93" s="20" t="e">
        <f t="shared" ref="K93:K97" si="109">ROUND(J93/H93*100,1)</f>
        <v>#DIV/0!</v>
      </c>
      <c r="L93" s="19"/>
      <c r="M93" s="20" t="e">
        <f t="shared" ref="M93:M97" si="110">ROUND(L93/J93*100,1)</f>
        <v>#DIV/0!</v>
      </c>
      <c r="N93" s="19"/>
      <c r="O93" s="20" t="e">
        <f t="shared" ref="O93:O97" si="111">ROUND(N93/L93*100,1)</f>
        <v>#DIV/0!</v>
      </c>
    </row>
    <row r="94" spans="1:15" s="21" customFormat="1" ht="15" customHeight="1">
      <c r="A94" s="17" t="s">
        <v>61</v>
      </c>
      <c r="B94" s="18"/>
      <c r="C94" s="19"/>
      <c r="D94" s="20" t="e">
        <f t="shared" si="107"/>
        <v>#DIV/0!</v>
      </c>
      <c r="E94" s="18"/>
      <c r="F94" s="19"/>
      <c r="G94" s="20" t="e">
        <f t="shared" si="108"/>
        <v>#DIV/0!</v>
      </c>
      <c r="H94" s="19"/>
      <c r="I94" s="20" t="e">
        <f t="shared" si="49"/>
        <v>#DIV/0!</v>
      </c>
      <c r="J94" s="19"/>
      <c r="K94" s="20" t="e">
        <f t="shared" si="109"/>
        <v>#DIV/0!</v>
      </c>
      <c r="L94" s="19"/>
      <c r="M94" s="20" t="e">
        <f t="shared" si="110"/>
        <v>#DIV/0!</v>
      </c>
      <c r="N94" s="19"/>
      <c r="O94" s="20" t="e">
        <f t="shared" si="111"/>
        <v>#DIV/0!</v>
      </c>
    </row>
    <row r="95" spans="1:15" ht="24.95" customHeight="1">
      <c r="A95" s="36" t="s">
        <v>48</v>
      </c>
      <c r="B95" s="37">
        <f>SUM(B96:B97)</f>
        <v>4159.2999999999993</v>
      </c>
      <c r="C95" s="37">
        <f>SUM(C96:C97)</f>
        <v>4247</v>
      </c>
      <c r="D95" s="38">
        <f t="shared" ref="D95:D97" si="112">ROUND(C95/B95*100,1)</f>
        <v>102.1</v>
      </c>
      <c r="E95" s="37">
        <f>SUM(E96:E97)</f>
        <v>1876</v>
      </c>
      <c r="F95" s="37">
        <f>SUM(F96:F97)</f>
        <v>1835</v>
      </c>
      <c r="G95" s="38">
        <f t="shared" si="108"/>
        <v>97.8</v>
      </c>
      <c r="H95" s="37">
        <f>SUM(H96:H97)</f>
        <v>4366</v>
      </c>
      <c r="I95" s="38">
        <f t="shared" ref="I95:I97" si="113">ROUND(H95/C95*100,1)</f>
        <v>102.8</v>
      </c>
      <c r="J95" s="37">
        <f>SUM(J96:J97)</f>
        <v>4511</v>
      </c>
      <c r="K95" s="38">
        <f t="shared" si="109"/>
        <v>103.3</v>
      </c>
      <c r="L95" s="37">
        <f>SUM(L96:L97)</f>
        <v>4702</v>
      </c>
      <c r="M95" s="38">
        <f t="shared" si="110"/>
        <v>104.2</v>
      </c>
      <c r="N95" s="37">
        <f>SUM(N96:N97)</f>
        <v>4916</v>
      </c>
      <c r="O95" s="38">
        <f t="shared" si="111"/>
        <v>104.6</v>
      </c>
    </row>
    <row r="96" spans="1:15" s="21" customFormat="1" ht="15" customHeight="1">
      <c r="A96" s="17" t="s">
        <v>89</v>
      </c>
      <c r="B96" s="18">
        <v>2610.6999999999998</v>
      </c>
      <c r="C96" s="19">
        <v>2803</v>
      </c>
      <c r="D96" s="20">
        <f t="shared" si="112"/>
        <v>107.4</v>
      </c>
      <c r="E96" s="18">
        <v>1155</v>
      </c>
      <c r="F96" s="19">
        <v>1149</v>
      </c>
      <c r="G96" s="20">
        <f t="shared" si="108"/>
        <v>99.5</v>
      </c>
      <c r="H96" s="19">
        <v>2850</v>
      </c>
      <c r="I96" s="20">
        <f t="shared" si="113"/>
        <v>101.7</v>
      </c>
      <c r="J96" s="19">
        <v>2912</v>
      </c>
      <c r="K96" s="20">
        <f t="shared" si="109"/>
        <v>102.2</v>
      </c>
      <c r="L96" s="19">
        <v>3007</v>
      </c>
      <c r="M96" s="20">
        <f t="shared" si="110"/>
        <v>103.3</v>
      </c>
      <c r="N96" s="19">
        <v>3118</v>
      </c>
      <c r="O96" s="20">
        <f t="shared" si="111"/>
        <v>103.7</v>
      </c>
    </row>
    <row r="97" spans="1:15" s="21" customFormat="1" ht="15" customHeight="1">
      <c r="A97" s="17" t="s">
        <v>90</v>
      </c>
      <c r="B97" s="18">
        <v>1548.6</v>
      </c>
      <c r="C97" s="19">
        <v>1444</v>
      </c>
      <c r="D97" s="20">
        <f t="shared" si="112"/>
        <v>93.2</v>
      </c>
      <c r="E97" s="18">
        <v>721</v>
      </c>
      <c r="F97" s="19">
        <v>686</v>
      </c>
      <c r="G97" s="20">
        <f t="shared" si="108"/>
        <v>95.1</v>
      </c>
      <c r="H97" s="19">
        <v>1516</v>
      </c>
      <c r="I97" s="20">
        <f t="shared" si="113"/>
        <v>105</v>
      </c>
      <c r="J97" s="19">
        <v>1599</v>
      </c>
      <c r="K97" s="20">
        <f t="shared" si="109"/>
        <v>105.5</v>
      </c>
      <c r="L97" s="19">
        <v>1695</v>
      </c>
      <c r="M97" s="20">
        <f t="shared" si="110"/>
        <v>106</v>
      </c>
      <c r="N97" s="19">
        <v>1798</v>
      </c>
      <c r="O97" s="20">
        <f t="shared" si="111"/>
        <v>106.1</v>
      </c>
    </row>
    <row r="98" spans="1:15" ht="37.5" customHeight="1">
      <c r="A98" s="36" t="s">
        <v>49</v>
      </c>
      <c r="B98" s="37">
        <f>SUM(B99:B100)</f>
        <v>6040</v>
      </c>
      <c r="C98" s="37">
        <f>SUM(C99:C100)</f>
        <v>6217</v>
      </c>
      <c r="D98" s="38">
        <f t="shared" si="107"/>
        <v>102.9</v>
      </c>
      <c r="E98" s="37">
        <f>SUM(E99:E100)</f>
        <v>2114</v>
      </c>
      <c r="F98" s="37">
        <f>SUM(F99:F100)</f>
        <v>1988</v>
      </c>
      <c r="G98" s="38">
        <f t="shared" ref="G98:G100" si="114">ROUND(F98/E98*100,1)</f>
        <v>94</v>
      </c>
      <c r="H98" s="37">
        <f>SUM(H99:H100)</f>
        <v>6042</v>
      </c>
      <c r="I98" s="38">
        <f t="shared" si="49"/>
        <v>97.2</v>
      </c>
      <c r="J98" s="37">
        <f>SUM(J99:J100)</f>
        <v>6284</v>
      </c>
      <c r="K98" s="38">
        <f t="shared" ref="K98:K139" si="115">ROUND(J98/H98*100,1)</f>
        <v>104</v>
      </c>
      <c r="L98" s="37">
        <f>SUM(L99:L100)</f>
        <v>6337</v>
      </c>
      <c r="M98" s="38">
        <f t="shared" ref="M98:M139" si="116">ROUND(L98/J98*100,1)</f>
        <v>100.8</v>
      </c>
      <c r="N98" s="37">
        <f>SUM(N99:N100)</f>
        <v>6385</v>
      </c>
      <c r="O98" s="38">
        <f t="shared" ref="O98:O139" si="117">ROUND(N98/L98*100,1)</f>
        <v>100.8</v>
      </c>
    </row>
    <row r="99" spans="1:15" s="21" customFormat="1" ht="21" customHeight="1">
      <c r="A99" s="17" t="s">
        <v>102</v>
      </c>
      <c r="B99" s="18">
        <v>4958</v>
      </c>
      <c r="C99" s="19">
        <v>5141</v>
      </c>
      <c r="D99" s="20">
        <f t="shared" si="107"/>
        <v>103.7</v>
      </c>
      <c r="E99" s="18">
        <v>1711</v>
      </c>
      <c r="F99" s="19">
        <v>1586</v>
      </c>
      <c r="G99" s="20">
        <f t="shared" si="114"/>
        <v>92.7</v>
      </c>
      <c r="H99" s="19">
        <v>4950</v>
      </c>
      <c r="I99" s="20">
        <f t="shared" si="49"/>
        <v>96.3</v>
      </c>
      <c r="J99" s="19">
        <v>5174</v>
      </c>
      <c r="K99" s="20">
        <f t="shared" si="115"/>
        <v>104.5</v>
      </c>
      <c r="L99" s="19">
        <v>5209</v>
      </c>
      <c r="M99" s="20">
        <f t="shared" si="116"/>
        <v>100.7</v>
      </c>
      <c r="N99" s="19">
        <v>5235</v>
      </c>
      <c r="O99" s="20">
        <f t="shared" si="117"/>
        <v>100.5</v>
      </c>
    </row>
    <row r="100" spans="1:15" s="21" customFormat="1" ht="27.75" customHeight="1">
      <c r="A100" s="17" t="s">
        <v>103</v>
      </c>
      <c r="B100" s="18">
        <v>1082</v>
      </c>
      <c r="C100" s="19">
        <v>1076</v>
      </c>
      <c r="D100" s="20">
        <f t="shared" si="107"/>
        <v>99.4</v>
      </c>
      <c r="E100" s="18">
        <v>403</v>
      </c>
      <c r="F100" s="19">
        <v>402</v>
      </c>
      <c r="G100" s="20">
        <f t="shared" si="114"/>
        <v>99.8</v>
      </c>
      <c r="H100" s="19">
        <v>1092</v>
      </c>
      <c r="I100" s="20">
        <f t="shared" si="49"/>
        <v>101.5</v>
      </c>
      <c r="J100" s="19">
        <v>1110</v>
      </c>
      <c r="K100" s="20">
        <f t="shared" si="115"/>
        <v>101.6</v>
      </c>
      <c r="L100" s="19">
        <v>1128</v>
      </c>
      <c r="M100" s="20">
        <f t="shared" si="116"/>
        <v>101.6</v>
      </c>
      <c r="N100" s="19">
        <v>1150</v>
      </c>
      <c r="O100" s="20">
        <f t="shared" si="117"/>
        <v>102</v>
      </c>
    </row>
    <row r="101" spans="1:15" ht="19.5" customHeight="1">
      <c r="A101" s="36" t="s">
        <v>4</v>
      </c>
      <c r="B101" s="37">
        <f>SUM(B102:B104)</f>
        <v>20861</v>
      </c>
      <c r="C101" s="37">
        <f>SUM(C102:C104)</f>
        <v>31169</v>
      </c>
      <c r="D101" s="38">
        <f t="shared" ref="D101:D102" si="118">ROUND(C101/B101*100,1)</f>
        <v>149.4</v>
      </c>
      <c r="E101" s="37">
        <f>SUM(E102:E104)</f>
        <v>4848</v>
      </c>
      <c r="F101" s="37">
        <f>SUM(F102:F104)</f>
        <v>5267</v>
      </c>
      <c r="G101" s="38">
        <f t="shared" ref="G101:G102" si="119">ROUND(F101/E101*100,1)</f>
        <v>108.6</v>
      </c>
      <c r="H101" s="37">
        <f>SUM(H102:H104)</f>
        <v>31175</v>
      </c>
      <c r="I101" s="38">
        <f t="shared" ref="I101:I102" si="120">ROUND(H101/C101*100,1)</f>
        <v>100</v>
      </c>
      <c r="J101" s="37">
        <f>SUM(J102:J104)</f>
        <v>31216</v>
      </c>
      <c r="K101" s="38">
        <f t="shared" ref="K101:K102" si="121">ROUND(J101/H101*100,1)</f>
        <v>100.1</v>
      </c>
      <c r="L101" s="37">
        <f>SUM(L102:L104)</f>
        <v>31308</v>
      </c>
      <c r="M101" s="38">
        <f t="shared" ref="M101:M102" si="122">ROUND(L101/J101*100,1)</f>
        <v>100.3</v>
      </c>
      <c r="N101" s="37">
        <f>SUM(N102:N104)</f>
        <v>31388</v>
      </c>
      <c r="O101" s="38">
        <f t="shared" ref="O101:O102" si="123">ROUND(N101/L101*100,1)</f>
        <v>100.3</v>
      </c>
    </row>
    <row r="102" spans="1:15" s="21" customFormat="1" ht="15" customHeight="1">
      <c r="A102" s="17" t="s">
        <v>93</v>
      </c>
      <c r="B102" s="18">
        <v>20861</v>
      </c>
      <c r="C102" s="18">
        <v>31169</v>
      </c>
      <c r="D102" s="20">
        <f t="shared" si="118"/>
        <v>149.4</v>
      </c>
      <c r="E102" s="18">
        <v>4848</v>
      </c>
      <c r="F102" s="19">
        <v>5267</v>
      </c>
      <c r="G102" s="20">
        <f t="shared" si="119"/>
        <v>108.6</v>
      </c>
      <c r="H102" s="19">
        <v>31175</v>
      </c>
      <c r="I102" s="20">
        <f t="shared" si="120"/>
        <v>100</v>
      </c>
      <c r="J102" s="19">
        <v>31216</v>
      </c>
      <c r="K102" s="20">
        <f t="shared" si="121"/>
        <v>100.1</v>
      </c>
      <c r="L102" s="19">
        <v>31308</v>
      </c>
      <c r="M102" s="20">
        <f t="shared" si="122"/>
        <v>100.3</v>
      </c>
      <c r="N102" s="19">
        <v>31388</v>
      </c>
      <c r="O102" s="20">
        <f t="shared" si="123"/>
        <v>100.3</v>
      </c>
    </row>
    <row r="103" spans="1:15" s="21" customFormat="1" ht="15" customHeight="1">
      <c r="A103" s="17" t="s">
        <v>61</v>
      </c>
      <c r="B103" s="18"/>
      <c r="C103" s="19"/>
      <c r="D103" s="20" t="e">
        <f t="shared" si="107"/>
        <v>#DIV/0!</v>
      </c>
      <c r="E103" s="18"/>
      <c r="F103" s="19"/>
      <c r="G103" s="20" t="e">
        <f t="shared" ref="G103:G106" si="124">ROUND(F103/E103*100,1)</f>
        <v>#DIV/0!</v>
      </c>
      <c r="H103" s="19"/>
      <c r="I103" s="20" t="e">
        <f t="shared" si="49"/>
        <v>#DIV/0!</v>
      </c>
      <c r="J103" s="19"/>
      <c r="K103" s="20" t="e">
        <f t="shared" si="115"/>
        <v>#DIV/0!</v>
      </c>
      <c r="L103" s="19"/>
      <c r="M103" s="20" t="e">
        <f t="shared" si="116"/>
        <v>#DIV/0!</v>
      </c>
      <c r="N103" s="19"/>
      <c r="O103" s="20" t="e">
        <f t="shared" si="117"/>
        <v>#DIV/0!</v>
      </c>
    </row>
    <row r="104" spans="1:15" s="21" customFormat="1" ht="15" customHeight="1">
      <c r="A104" s="17" t="s">
        <v>61</v>
      </c>
      <c r="B104" s="18"/>
      <c r="C104" s="19"/>
      <c r="D104" s="20" t="e">
        <f t="shared" si="107"/>
        <v>#DIV/0!</v>
      </c>
      <c r="E104" s="18"/>
      <c r="F104" s="19"/>
      <c r="G104" s="20" t="e">
        <f t="shared" si="124"/>
        <v>#DIV/0!</v>
      </c>
      <c r="H104" s="19"/>
      <c r="I104" s="20" t="e">
        <f t="shared" si="49"/>
        <v>#DIV/0!</v>
      </c>
      <c r="J104" s="19"/>
      <c r="K104" s="20" t="e">
        <f t="shared" si="115"/>
        <v>#DIV/0!</v>
      </c>
      <c r="L104" s="19"/>
      <c r="M104" s="20" t="e">
        <f t="shared" si="116"/>
        <v>#DIV/0!</v>
      </c>
      <c r="N104" s="19"/>
      <c r="O104" s="20" t="e">
        <f t="shared" si="117"/>
        <v>#DIV/0!</v>
      </c>
    </row>
    <row r="105" spans="1:15" ht="24.95" customHeight="1">
      <c r="A105" s="36" t="s">
        <v>50</v>
      </c>
      <c r="B105" s="37">
        <f>SUM(B106:B109)</f>
        <v>23366</v>
      </c>
      <c r="C105" s="37">
        <f>SUM(C106:C109)</f>
        <v>19765</v>
      </c>
      <c r="D105" s="38">
        <f t="shared" si="107"/>
        <v>84.6</v>
      </c>
      <c r="E105" s="37">
        <f>SUM(E106:E109)</f>
        <v>6191</v>
      </c>
      <c r="F105" s="37">
        <f>SUM(F106:F109)</f>
        <v>4884</v>
      </c>
      <c r="G105" s="38">
        <f t="shared" si="124"/>
        <v>78.900000000000006</v>
      </c>
      <c r="H105" s="37">
        <f>SUM(H106:H109)</f>
        <v>17866</v>
      </c>
      <c r="I105" s="38">
        <f t="shared" si="49"/>
        <v>90.4</v>
      </c>
      <c r="J105" s="37">
        <f>SUM(J106:J109)</f>
        <v>18224</v>
      </c>
      <c r="K105" s="38">
        <f t="shared" si="115"/>
        <v>102</v>
      </c>
      <c r="L105" s="37">
        <f>SUM(L106:L109)</f>
        <v>18477</v>
      </c>
      <c r="M105" s="38">
        <f t="shared" si="116"/>
        <v>101.4</v>
      </c>
      <c r="N105" s="37">
        <f>SUM(N106:N109)</f>
        <v>19054</v>
      </c>
      <c r="O105" s="38">
        <f t="shared" si="117"/>
        <v>103.1</v>
      </c>
    </row>
    <row r="106" spans="1:15" s="21" customFormat="1" ht="15" customHeight="1">
      <c r="A106" s="17" t="s">
        <v>92</v>
      </c>
      <c r="B106" s="18">
        <v>6405</v>
      </c>
      <c r="C106" s="19">
        <v>4914</v>
      </c>
      <c r="D106" s="20">
        <f t="shared" si="107"/>
        <v>76.7</v>
      </c>
      <c r="E106" s="18">
        <v>1929</v>
      </c>
      <c r="F106" s="19"/>
      <c r="G106" s="20">
        <f t="shared" si="124"/>
        <v>0</v>
      </c>
      <c r="H106" s="19"/>
      <c r="I106" s="20">
        <f t="shared" si="49"/>
        <v>0</v>
      </c>
      <c r="J106" s="19"/>
      <c r="K106" s="20" t="e">
        <f t="shared" si="115"/>
        <v>#DIV/0!</v>
      </c>
      <c r="L106" s="19"/>
      <c r="M106" s="20" t="e">
        <f t="shared" si="116"/>
        <v>#DIV/0!</v>
      </c>
      <c r="N106" s="19"/>
      <c r="O106" s="20" t="e">
        <f t="shared" si="117"/>
        <v>#DIV/0!</v>
      </c>
    </row>
    <row r="107" spans="1:15" s="21" customFormat="1" ht="15" customHeight="1">
      <c r="A107" s="17" t="s">
        <v>95</v>
      </c>
      <c r="B107" s="18">
        <v>576</v>
      </c>
      <c r="C107" s="19">
        <v>570</v>
      </c>
      <c r="D107" s="20">
        <f t="shared" si="107"/>
        <v>99</v>
      </c>
      <c r="E107" s="18">
        <v>192</v>
      </c>
      <c r="F107" s="19">
        <v>196</v>
      </c>
      <c r="G107" s="20">
        <f t="shared" ref="G107:G111" si="125">ROUND(F107/E107*100,1)</f>
        <v>102.1</v>
      </c>
      <c r="H107" s="19">
        <v>708</v>
      </c>
      <c r="I107" s="20">
        <f t="shared" si="49"/>
        <v>124.2</v>
      </c>
      <c r="J107" s="19">
        <v>743</v>
      </c>
      <c r="K107" s="20">
        <f t="shared" si="115"/>
        <v>104.9</v>
      </c>
      <c r="L107" s="19">
        <v>766</v>
      </c>
      <c r="M107" s="20">
        <f t="shared" si="116"/>
        <v>103.1</v>
      </c>
      <c r="N107" s="19">
        <v>788</v>
      </c>
      <c r="O107" s="20">
        <f t="shared" si="117"/>
        <v>102.9</v>
      </c>
    </row>
    <row r="108" spans="1:15" s="21" customFormat="1" ht="15" customHeight="1">
      <c r="A108" s="17" t="s">
        <v>96</v>
      </c>
      <c r="B108" s="18">
        <v>623</v>
      </c>
      <c r="C108" s="19">
        <v>621</v>
      </c>
      <c r="D108" s="20">
        <f t="shared" si="107"/>
        <v>99.7</v>
      </c>
      <c r="E108" s="18">
        <v>207</v>
      </c>
      <c r="F108" s="19">
        <v>210</v>
      </c>
      <c r="G108" s="20">
        <f t="shared" si="125"/>
        <v>101.4</v>
      </c>
      <c r="H108" s="19">
        <v>800</v>
      </c>
      <c r="I108" s="20">
        <f t="shared" si="49"/>
        <v>128.80000000000001</v>
      </c>
      <c r="J108" s="19">
        <v>944</v>
      </c>
      <c r="K108" s="20">
        <f t="shared" si="115"/>
        <v>118</v>
      </c>
      <c r="L108" s="19">
        <v>1001</v>
      </c>
      <c r="M108" s="20">
        <f t="shared" si="116"/>
        <v>106</v>
      </c>
      <c r="N108" s="19">
        <v>1062</v>
      </c>
      <c r="O108" s="20">
        <f t="shared" si="117"/>
        <v>106.1</v>
      </c>
    </row>
    <row r="109" spans="1:15" s="21" customFormat="1" ht="15" customHeight="1">
      <c r="A109" s="17" t="s">
        <v>9</v>
      </c>
      <c r="B109" s="18">
        <v>15762</v>
      </c>
      <c r="C109" s="19">
        <v>13660</v>
      </c>
      <c r="D109" s="20">
        <f t="shared" si="107"/>
        <v>86.7</v>
      </c>
      <c r="E109" s="18">
        <v>3863</v>
      </c>
      <c r="F109" s="19">
        <v>4478</v>
      </c>
      <c r="G109" s="20">
        <f t="shared" si="125"/>
        <v>115.9</v>
      </c>
      <c r="H109" s="19">
        <v>16358</v>
      </c>
      <c r="I109" s="20">
        <f t="shared" si="49"/>
        <v>119.8</v>
      </c>
      <c r="J109" s="19">
        <v>16537</v>
      </c>
      <c r="K109" s="20">
        <f t="shared" si="115"/>
        <v>101.1</v>
      </c>
      <c r="L109" s="19">
        <v>16710</v>
      </c>
      <c r="M109" s="20">
        <f t="shared" si="116"/>
        <v>101</v>
      </c>
      <c r="N109" s="19">
        <v>17204</v>
      </c>
      <c r="O109" s="20">
        <f t="shared" si="117"/>
        <v>103</v>
      </c>
    </row>
    <row r="110" spans="1:15" ht="18" customHeight="1">
      <c r="A110" s="36" t="s">
        <v>51</v>
      </c>
      <c r="B110" s="37">
        <f>SUM(B111:B113)</f>
        <v>2231</v>
      </c>
      <c r="C110" s="37">
        <f>SUM(C111:C113)</f>
        <v>2136</v>
      </c>
      <c r="D110" s="38">
        <f t="shared" ref="D110:D111" si="126">ROUND(C110/B110*100,1)</f>
        <v>95.7</v>
      </c>
      <c r="E110" s="37">
        <f>SUM(E111:E113)</f>
        <v>684</v>
      </c>
      <c r="F110" s="37">
        <f>SUM(F111:F113)</f>
        <v>683</v>
      </c>
      <c r="G110" s="38">
        <f t="shared" si="125"/>
        <v>99.9</v>
      </c>
      <c r="H110" s="37">
        <f>SUM(H111:H113)</f>
        <v>2084</v>
      </c>
      <c r="I110" s="38">
        <f t="shared" ref="I110:I111" si="127">ROUND(H110/C110*100,1)</f>
        <v>97.6</v>
      </c>
      <c r="J110" s="37">
        <f>SUM(J111:J113)</f>
        <v>2126</v>
      </c>
      <c r="K110" s="38">
        <f t="shared" ref="K110:K111" si="128">ROUND(J110/H110*100,1)</f>
        <v>102</v>
      </c>
      <c r="L110" s="37">
        <f>SUM(L111:L113)</f>
        <v>2147</v>
      </c>
      <c r="M110" s="38">
        <f t="shared" ref="M110:M111" si="129">ROUND(L110/J110*100,1)</f>
        <v>101</v>
      </c>
      <c r="N110" s="37">
        <f>SUM(N111:N113)</f>
        <v>2168</v>
      </c>
      <c r="O110" s="38">
        <f t="shared" ref="O110:O111" si="130">ROUND(N110/L110*100,1)</f>
        <v>101</v>
      </c>
    </row>
    <row r="111" spans="1:15" s="21" customFormat="1" ht="15" customHeight="1">
      <c r="A111" s="17" t="s">
        <v>99</v>
      </c>
      <c r="B111" s="24">
        <v>2231</v>
      </c>
      <c r="C111" s="19">
        <v>2136</v>
      </c>
      <c r="D111" s="20">
        <f t="shared" si="126"/>
        <v>95.7</v>
      </c>
      <c r="E111" s="19">
        <v>684</v>
      </c>
      <c r="F111" s="19">
        <v>683</v>
      </c>
      <c r="G111" s="20">
        <f t="shared" si="125"/>
        <v>99.9</v>
      </c>
      <c r="H111" s="19">
        <v>2084</v>
      </c>
      <c r="I111" s="20">
        <f t="shared" si="127"/>
        <v>97.6</v>
      </c>
      <c r="J111" s="19">
        <v>2126</v>
      </c>
      <c r="K111" s="20">
        <f t="shared" si="128"/>
        <v>102</v>
      </c>
      <c r="L111" s="19">
        <v>2147</v>
      </c>
      <c r="M111" s="20">
        <f t="shared" si="129"/>
        <v>101</v>
      </c>
      <c r="N111" s="19">
        <v>2168</v>
      </c>
      <c r="O111" s="20">
        <f t="shared" si="130"/>
        <v>101</v>
      </c>
    </row>
    <row r="112" spans="1:15" s="21" customFormat="1" ht="15" customHeight="1">
      <c r="A112" s="17" t="s">
        <v>61</v>
      </c>
      <c r="B112" s="19"/>
      <c r="C112" s="19"/>
      <c r="D112" s="20" t="e">
        <f t="shared" si="107"/>
        <v>#DIV/0!</v>
      </c>
      <c r="E112" s="19"/>
      <c r="F112" s="19"/>
      <c r="G112" s="20" t="e">
        <f t="shared" ref="G112:G139" si="131">ROUND(F112/E112*100,1)</f>
        <v>#DIV/0!</v>
      </c>
      <c r="H112" s="19"/>
      <c r="I112" s="20" t="e">
        <f t="shared" si="49"/>
        <v>#DIV/0!</v>
      </c>
      <c r="J112" s="19"/>
      <c r="K112" s="20" t="e">
        <f t="shared" si="115"/>
        <v>#DIV/0!</v>
      </c>
      <c r="L112" s="19"/>
      <c r="M112" s="20" t="e">
        <f t="shared" si="116"/>
        <v>#DIV/0!</v>
      </c>
      <c r="N112" s="19"/>
      <c r="O112" s="20" t="e">
        <f t="shared" si="117"/>
        <v>#DIV/0!</v>
      </c>
    </row>
    <row r="113" spans="1:15" s="21" customFormat="1" ht="15" customHeight="1">
      <c r="A113" s="17" t="s">
        <v>61</v>
      </c>
      <c r="B113" s="19"/>
      <c r="C113" s="19"/>
      <c r="D113" s="20" t="e">
        <f t="shared" si="107"/>
        <v>#DIV/0!</v>
      </c>
      <c r="E113" s="19"/>
      <c r="F113" s="19"/>
      <c r="G113" s="20" t="e">
        <f t="shared" si="131"/>
        <v>#DIV/0!</v>
      </c>
      <c r="H113" s="19"/>
      <c r="I113" s="20" t="e">
        <f t="shared" si="49"/>
        <v>#DIV/0!</v>
      </c>
      <c r="J113" s="19"/>
      <c r="K113" s="20" t="e">
        <f t="shared" si="115"/>
        <v>#DIV/0!</v>
      </c>
      <c r="L113" s="19"/>
      <c r="M113" s="20" t="e">
        <f t="shared" si="116"/>
        <v>#DIV/0!</v>
      </c>
      <c r="N113" s="19"/>
      <c r="O113" s="20" t="e">
        <f t="shared" si="117"/>
        <v>#DIV/0!</v>
      </c>
    </row>
    <row r="114" spans="1:15" ht="19.5" customHeight="1">
      <c r="A114" s="36" t="s">
        <v>52</v>
      </c>
      <c r="B114" s="37">
        <f>SUM(B115:B117)</f>
        <v>0</v>
      </c>
      <c r="C114" s="37">
        <f>SUM(C115:C117)</f>
        <v>0</v>
      </c>
      <c r="D114" s="38" t="e">
        <f t="shared" si="107"/>
        <v>#DIV/0!</v>
      </c>
      <c r="E114" s="37">
        <f>SUM(E115:E117)</f>
        <v>0</v>
      </c>
      <c r="F114" s="37">
        <f>SUM(F115:F117)</f>
        <v>0</v>
      </c>
      <c r="G114" s="38" t="e">
        <f t="shared" si="131"/>
        <v>#DIV/0!</v>
      </c>
      <c r="H114" s="37">
        <f>SUM(H115:H117)</f>
        <v>0</v>
      </c>
      <c r="I114" s="38" t="e">
        <f t="shared" si="49"/>
        <v>#DIV/0!</v>
      </c>
      <c r="J114" s="37">
        <f>SUM(J115:J117)</f>
        <v>0</v>
      </c>
      <c r="K114" s="38" t="e">
        <f t="shared" si="115"/>
        <v>#DIV/0!</v>
      </c>
      <c r="L114" s="37">
        <f>SUM(L115:L117)</f>
        <v>0</v>
      </c>
      <c r="M114" s="38" t="e">
        <f t="shared" si="116"/>
        <v>#DIV/0!</v>
      </c>
      <c r="N114" s="37">
        <f>SUM(N115:N117)</f>
        <v>0</v>
      </c>
      <c r="O114" s="38" t="e">
        <f t="shared" si="117"/>
        <v>#DIV/0!</v>
      </c>
    </row>
    <row r="115" spans="1:15" s="21" customFormat="1" ht="15" customHeight="1">
      <c r="A115" s="17" t="s">
        <v>61</v>
      </c>
      <c r="B115" s="19"/>
      <c r="C115" s="19"/>
      <c r="D115" s="20" t="e">
        <f t="shared" si="107"/>
        <v>#DIV/0!</v>
      </c>
      <c r="E115" s="19"/>
      <c r="F115" s="19"/>
      <c r="G115" s="20" t="e">
        <f t="shared" ref="G115:G118" si="132">ROUND(F115/E115*100,1)</f>
        <v>#DIV/0!</v>
      </c>
      <c r="H115" s="19"/>
      <c r="I115" s="20" t="e">
        <f t="shared" si="49"/>
        <v>#DIV/0!</v>
      </c>
      <c r="J115" s="19"/>
      <c r="K115" s="20" t="e">
        <f t="shared" ref="K115:K118" si="133">ROUND(J115/H115*100,1)</f>
        <v>#DIV/0!</v>
      </c>
      <c r="L115" s="19"/>
      <c r="M115" s="20" t="e">
        <f t="shared" ref="M115:M118" si="134">ROUND(L115/J115*100,1)</f>
        <v>#DIV/0!</v>
      </c>
      <c r="N115" s="19"/>
      <c r="O115" s="20" t="e">
        <f t="shared" ref="O115:O118" si="135">ROUND(N115/L115*100,1)</f>
        <v>#DIV/0!</v>
      </c>
    </row>
    <row r="116" spans="1:15" s="21" customFormat="1" ht="15" customHeight="1">
      <c r="A116" s="17" t="s">
        <v>61</v>
      </c>
      <c r="B116" s="19"/>
      <c r="C116" s="19"/>
      <c r="D116" s="20" t="e">
        <f t="shared" si="107"/>
        <v>#DIV/0!</v>
      </c>
      <c r="E116" s="19"/>
      <c r="F116" s="19"/>
      <c r="G116" s="20" t="e">
        <f t="shared" si="132"/>
        <v>#DIV/0!</v>
      </c>
      <c r="H116" s="19"/>
      <c r="I116" s="20" t="e">
        <f t="shared" si="49"/>
        <v>#DIV/0!</v>
      </c>
      <c r="J116" s="19"/>
      <c r="K116" s="20" t="e">
        <f t="shared" si="133"/>
        <v>#DIV/0!</v>
      </c>
      <c r="L116" s="19"/>
      <c r="M116" s="20" t="e">
        <f t="shared" si="134"/>
        <v>#DIV/0!</v>
      </c>
      <c r="N116" s="19"/>
      <c r="O116" s="20" t="e">
        <f t="shared" si="135"/>
        <v>#DIV/0!</v>
      </c>
    </row>
    <row r="117" spans="1:15" s="21" customFormat="1" ht="15" customHeight="1">
      <c r="A117" s="17" t="s">
        <v>61</v>
      </c>
      <c r="B117" s="19"/>
      <c r="C117" s="19"/>
      <c r="D117" s="20" t="e">
        <f t="shared" si="107"/>
        <v>#DIV/0!</v>
      </c>
      <c r="E117" s="19"/>
      <c r="F117" s="19"/>
      <c r="G117" s="20" t="e">
        <f t="shared" si="132"/>
        <v>#DIV/0!</v>
      </c>
      <c r="H117" s="19"/>
      <c r="I117" s="20" t="e">
        <f t="shared" si="49"/>
        <v>#DIV/0!</v>
      </c>
      <c r="J117" s="19"/>
      <c r="K117" s="20" t="e">
        <f t="shared" si="133"/>
        <v>#DIV/0!</v>
      </c>
      <c r="L117" s="19"/>
      <c r="M117" s="20" t="e">
        <f t="shared" si="134"/>
        <v>#DIV/0!</v>
      </c>
      <c r="N117" s="19"/>
      <c r="O117" s="20" t="e">
        <f t="shared" si="135"/>
        <v>#DIV/0!</v>
      </c>
    </row>
    <row r="118" spans="1:15" ht="19.5" customHeight="1">
      <c r="A118" s="36" t="s">
        <v>9</v>
      </c>
      <c r="B118" s="37">
        <f>SUM(B119:B119)</f>
        <v>131379.29999999999</v>
      </c>
      <c r="C118" s="37">
        <f>SUM(C119:C119)</f>
        <v>120923</v>
      </c>
      <c r="D118" s="38">
        <f t="shared" ref="D118" si="136">ROUND(C118/B118*100,1)</f>
        <v>92</v>
      </c>
      <c r="E118" s="37">
        <f>SUM(E119:E119)</f>
        <v>31220</v>
      </c>
      <c r="F118" s="37">
        <f>SUM(F119:F119)</f>
        <v>31554</v>
      </c>
      <c r="G118" s="38">
        <f t="shared" si="132"/>
        <v>101.1</v>
      </c>
      <c r="H118" s="37">
        <f>SUM(H119:H119)</f>
        <v>123286.2</v>
      </c>
      <c r="I118" s="38">
        <f t="shared" ref="I118" si="137">ROUND(H118/C118*100,1)</f>
        <v>102</v>
      </c>
      <c r="J118" s="37">
        <f>SUM(J119:J119)</f>
        <v>124771</v>
      </c>
      <c r="K118" s="38">
        <f t="shared" si="133"/>
        <v>101.2</v>
      </c>
      <c r="L118" s="37">
        <f>SUM(L119:L119)</f>
        <v>125832</v>
      </c>
      <c r="M118" s="38">
        <f t="shared" si="134"/>
        <v>100.9</v>
      </c>
      <c r="N118" s="37">
        <f>SUM(N119:N119)</f>
        <v>127150.8</v>
      </c>
      <c r="O118" s="38">
        <f t="shared" si="135"/>
        <v>101</v>
      </c>
    </row>
    <row r="119" spans="1:15" s="21" customFormat="1" ht="15" customHeight="1">
      <c r="A119" s="17" t="s">
        <v>9</v>
      </c>
      <c r="B119" s="24">
        <v>131379.29999999999</v>
      </c>
      <c r="C119" s="24">
        <v>120923</v>
      </c>
      <c r="D119" s="22">
        <f t="shared" si="107"/>
        <v>92</v>
      </c>
      <c r="E119" s="24">
        <v>31220</v>
      </c>
      <c r="F119" s="24">
        <v>31554</v>
      </c>
      <c r="G119" s="20">
        <f t="shared" si="131"/>
        <v>101.1</v>
      </c>
      <c r="H119" s="19">
        <v>123286.2</v>
      </c>
      <c r="I119" s="20">
        <f t="shared" ref="I119" si="138">ROUND(H119/C119*100,1)</f>
        <v>102</v>
      </c>
      <c r="J119" s="19">
        <v>124771</v>
      </c>
      <c r="K119" s="20">
        <f t="shared" si="115"/>
        <v>101.2</v>
      </c>
      <c r="L119" s="19">
        <v>125832</v>
      </c>
      <c r="M119" s="20">
        <f t="shared" si="116"/>
        <v>100.9</v>
      </c>
      <c r="N119" s="19">
        <v>127150.8</v>
      </c>
      <c r="O119" s="20">
        <f t="shared" si="117"/>
        <v>101</v>
      </c>
    </row>
    <row r="120" spans="1:15" ht="18.75" customHeight="1">
      <c r="A120" s="26" t="s">
        <v>8</v>
      </c>
      <c r="B120" s="29"/>
      <c r="C120" s="30"/>
      <c r="D120" s="28"/>
      <c r="E120" s="29"/>
      <c r="F120" s="30"/>
      <c r="G120" s="28"/>
      <c r="H120" s="30"/>
      <c r="I120" s="28"/>
      <c r="J120" s="30"/>
      <c r="K120" s="28"/>
      <c r="L120" s="30"/>
      <c r="M120" s="28"/>
      <c r="N120" s="30"/>
      <c r="O120" s="28"/>
    </row>
    <row r="121" spans="1:15" ht="24.95" customHeight="1">
      <c r="A121" s="36" t="s">
        <v>53</v>
      </c>
      <c r="B121" s="37">
        <f>SUM(B122:B124)</f>
        <v>24527.8</v>
      </c>
      <c r="C121" s="37">
        <f>SUM(C122:C124)</f>
        <v>24889.7</v>
      </c>
      <c r="D121" s="38">
        <f t="shared" si="107"/>
        <v>101.5</v>
      </c>
      <c r="E121" s="37">
        <f>SUM(E122:E124)</f>
        <v>7280.7</v>
      </c>
      <c r="F121" s="37">
        <f>SUM(F122:F124)</f>
        <v>8162.6</v>
      </c>
      <c r="G121" s="38">
        <f t="shared" ref="G121:G122" si="139">ROUND(F121/E121*100,1)</f>
        <v>112.1</v>
      </c>
      <c r="H121" s="37">
        <f>SUM(H122:H124)</f>
        <v>25592.400000000001</v>
      </c>
      <c r="I121" s="38">
        <f t="shared" ref="I121:I122" si="140">ROUND(H121/C121*100,1)</f>
        <v>102.8</v>
      </c>
      <c r="J121" s="37">
        <f>SUM(J122:J124)</f>
        <v>25756.1</v>
      </c>
      <c r="K121" s="38">
        <f t="shared" ref="K121:K122" si="141">ROUND(J121/H121*100,1)</f>
        <v>100.6</v>
      </c>
      <c r="L121" s="37">
        <f>SUM(L122:L124)</f>
        <v>26331.199999999997</v>
      </c>
      <c r="M121" s="38">
        <f t="shared" ref="M121:M122" si="142">ROUND(L121/J121*100,1)</f>
        <v>102.2</v>
      </c>
      <c r="N121" s="37">
        <f>SUM(N122:N124)</f>
        <v>26648.3</v>
      </c>
      <c r="O121" s="38">
        <f t="shared" ref="O121:O122" si="143">ROUND(N121/L121*100,1)</f>
        <v>101.2</v>
      </c>
    </row>
    <row r="122" spans="1:15" s="21" customFormat="1" ht="15" customHeight="1">
      <c r="A122" s="17" t="s">
        <v>100</v>
      </c>
      <c r="B122" s="57">
        <v>11549.5</v>
      </c>
      <c r="C122" s="57">
        <v>11639.7</v>
      </c>
      <c r="D122" s="20">
        <f t="shared" si="107"/>
        <v>100.8</v>
      </c>
      <c r="E122" s="57">
        <v>3526</v>
      </c>
      <c r="F122" s="57">
        <v>4223</v>
      </c>
      <c r="G122" s="20">
        <f t="shared" si="139"/>
        <v>119.8</v>
      </c>
      <c r="H122" s="19">
        <v>12052.5</v>
      </c>
      <c r="I122" s="20">
        <f t="shared" si="140"/>
        <v>103.5</v>
      </c>
      <c r="J122" s="19">
        <v>12133.3</v>
      </c>
      <c r="K122" s="20">
        <f t="shared" si="141"/>
        <v>100.7</v>
      </c>
      <c r="L122" s="19">
        <v>12416.8</v>
      </c>
      <c r="M122" s="20">
        <f t="shared" si="142"/>
        <v>102.3</v>
      </c>
      <c r="N122" s="19">
        <v>12603</v>
      </c>
      <c r="O122" s="20">
        <f t="shared" si="143"/>
        <v>101.5</v>
      </c>
    </row>
    <row r="123" spans="1:15" s="21" customFormat="1" ht="15" customHeight="1">
      <c r="A123" s="17" t="s">
        <v>101</v>
      </c>
      <c r="B123" s="24">
        <v>3160</v>
      </c>
      <c r="C123" s="24">
        <v>3210</v>
      </c>
      <c r="D123" s="22">
        <f t="shared" si="107"/>
        <v>101.6</v>
      </c>
      <c r="E123" s="24">
        <v>1086</v>
      </c>
      <c r="F123" s="24">
        <v>1110</v>
      </c>
      <c r="G123" s="20">
        <f t="shared" si="131"/>
        <v>102.2</v>
      </c>
      <c r="H123" s="19">
        <v>3260</v>
      </c>
      <c r="I123" s="20">
        <f t="shared" ref="I123:I124" si="144">ROUND(H123/C123*100,1)</f>
        <v>101.6</v>
      </c>
      <c r="J123" s="19">
        <v>3310</v>
      </c>
      <c r="K123" s="20">
        <f t="shared" si="115"/>
        <v>101.5</v>
      </c>
      <c r="L123" s="19">
        <v>3360</v>
      </c>
      <c r="M123" s="20">
        <f t="shared" si="116"/>
        <v>101.5</v>
      </c>
      <c r="N123" s="19">
        <v>3450</v>
      </c>
      <c r="O123" s="20">
        <f t="shared" si="117"/>
        <v>102.7</v>
      </c>
    </row>
    <row r="124" spans="1:15" s="21" customFormat="1" ht="15" customHeight="1">
      <c r="A124" s="17" t="s">
        <v>9</v>
      </c>
      <c r="B124" s="24">
        <v>9818.2999999999993</v>
      </c>
      <c r="C124" s="24">
        <v>10040</v>
      </c>
      <c r="D124" s="22">
        <f t="shared" si="107"/>
        <v>102.3</v>
      </c>
      <c r="E124" s="24">
        <v>2668.7</v>
      </c>
      <c r="F124" s="24">
        <v>2829.6</v>
      </c>
      <c r="G124" s="20">
        <f t="shared" si="131"/>
        <v>106</v>
      </c>
      <c r="H124" s="19">
        <v>10279.9</v>
      </c>
      <c r="I124" s="20">
        <f t="shared" si="144"/>
        <v>102.4</v>
      </c>
      <c r="J124" s="19">
        <v>10312.799999999999</v>
      </c>
      <c r="K124" s="20">
        <f t="shared" si="115"/>
        <v>100.3</v>
      </c>
      <c r="L124" s="19">
        <v>10554.4</v>
      </c>
      <c r="M124" s="20">
        <f t="shared" si="116"/>
        <v>102.3</v>
      </c>
      <c r="N124" s="19">
        <v>10595.3</v>
      </c>
      <c r="O124" s="20">
        <f t="shared" si="117"/>
        <v>100.4</v>
      </c>
    </row>
    <row r="125" spans="1:15" ht="24.95" customHeight="1">
      <c r="A125" s="36" t="s">
        <v>54</v>
      </c>
      <c r="B125" s="39">
        <f>ROUND(B127+B132+B135,1)</f>
        <v>173153.9</v>
      </c>
      <c r="C125" s="39">
        <f>ROUND(C127+C132+C135,1)</f>
        <v>178384</v>
      </c>
      <c r="D125" s="37">
        <f t="shared" si="107"/>
        <v>103</v>
      </c>
      <c r="E125" s="39">
        <f>ROUND(E127+E132+E135,1)</f>
        <v>57255.6</v>
      </c>
      <c r="F125" s="39">
        <f>ROUND(F127+F132+F135,1)</f>
        <v>58539.4</v>
      </c>
      <c r="G125" s="37">
        <f t="shared" si="131"/>
        <v>102.2</v>
      </c>
      <c r="H125" s="39">
        <f>ROUND(H127+H132+H135,1)</f>
        <v>189453.8</v>
      </c>
      <c r="I125" s="37">
        <f>ROUND(H125/C125*100,1)</f>
        <v>106.2</v>
      </c>
      <c r="J125" s="39">
        <f>ROUND(J127+J132+J135,1)</f>
        <v>197869</v>
      </c>
      <c r="K125" s="37">
        <f t="shared" si="115"/>
        <v>104.4</v>
      </c>
      <c r="L125" s="39">
        <f>ROUND(L127+L132+L135,1)</f>
        <v>204689</v>
      </c>
      <c r="M125" s="37">
        <f t="shared" si="116"/>
        <v>103.4</v>
      </c>
      <c r="N125" s="39">
        <f>ROUND(N127+N132+N135,1)</f>
        <v>211419.2</v>
      </c>
      <c r="O125" s="37">
        <f t="shared" si="117"/>
        <v>103.3</v>
      </c>
    </row>
    <row r="126" spans="1:15" s="50" customFormat="1" ht="16.5" customHeight="1">
      <c r="A126" s="47"/>
      <c r="B126" s="48"/>
      <c r="C126" s="49"/>
      <c r="D126" s="42"/>
      <c r="E126" s="48"/>
      <c r="F126" s="49"/>
      <c r="G126" s="42"/>
      <c r="H126" s="49"/>
      <c r="I126" s="42"/>
      <c r="J126" s="49"/>
      <c r="K126" s="42"/>
      <c r="L126" s="49"/>
      <c r="M126" s="42"/>
      <c r="N126" s="49"/>
      <c r="O126" s="42"/>
    </row>
    <row r="127" spans="1:15" s="50" customFormat="1" ht="17.25" customHeight="1">
      <c r="A127" s="47" t="s">
        <v>55</v>
      </c>
      <c r="B127" s="37">
        <f>SUM(B128:B131)</f>
        <v>107770.1</v>
      </c>
      <c r="C127" s="37">
        <f>SUM(C128:C131)</f>
        <v>111176</v>
      </c>
      <c r="D127" s="42">
        <f t="shared" si="107"/>
        <v>103.2</v>
      </c>
      <c r="E127" s="37">
        <f t="shared" ref="E127:N127" si="145">SUM(E128:E131)</f>
        <v>35970.400000000001</v>
      </c>
      <c r="F127" s="37">
        <f t="shared" si="145"/>
        <v>37002</v>
      </c>
      <c r="G127" s="42">
        <f t="shared" si="131"/>
        <v>102.9</v>
      </c>
      <c r="H127" s="37">
        <f t="shared" si="145"/>
        <v>115365.8</v>
      </c>
      <c r="I127" s="42">
        <f>ROUND(H127/C127*100,1)</f>
        <v>103.8</v>
      </c>
      <c r="J127" s="37">
        <f t="shared" si="145"/>
        <v>118746</v>
      </c>
      <c r="K127" s="42">
        <f t="shared" si="115"/>
        <v>102.9</v>
      </c>
      <c r="L127" s="37">
        <f t="shared" si="145"/>
        <v>122320</v>
      </c>
      <c r="M127" s="42">
        <f t="shared" si="116"/>
        <v>103</v>
      </c>
      <c r="N127" s="37">
        <f t="shared" si="145"/>
        <v>126080</v>
      </c>
      <c r="O127" s="42">
        <f t="shared" si="117"/>
        <v>103.1</v>
      </c>
    </row>
    <row r="128" spans="1:15" s="21" customFormat="1" ht="15" customHeight="1">
      <c r="A128" s="17" t="s">
        <v>104</v>
      </c>
      <c r="B128" s="59">
        <v>21555</v>
      </c>
      <c r="C128" s="19">
        <v>22585</v>
      </c>
      <c r="D128" s="20">
        <f t="shared" si="107"/>
        <v>104.8</v>
      </c>
      <c r="E128" s="19">
        <v>7429</v>
      </c>
      <c r="F128" s="19">
        <v>7592</v>
      </c>
      <c r="G128" s="20">
        <f t="shared" si="131"/>
        <v>102.2</v>
      </c>
      <c r="H128" s="19">
        <v>23064</v>
      </c>
      <c r="I128" s="20">
        <f t="shared" ref="I128:I129" si="146">ROUND(H128/C128*100,1)</f>
        <v>102.1</v>
      </c>
      <c r="J128" s="19">
        <v>23879</v>
      </c>
      <c r="K128" s="20">
        <f t="shared" si="115"/>
        <v>103.5</v>
      </c>
      <c r="L128" s="19">
        <v>24743</v>
      </c>
      <c r="M128" s="20">
        <f t="shared" si="116"/>
        <v>103.6</v>
      </c>
      <c r="N128" s="19">
        <v>25839</v>
      </c>
      <c r="O128" s="20">
        <f t="shared" si="117"/>
        <v>104.4</v>
      </c>
    </row>
    <row r="129" spans="1:15" s="21" customFormat="1" ht="27" customHeight="1">
      <c r="A129" s="17" t="s">
        <v>105</v>
      </c>
      <c r="B129" s="59">
        <v>11815.4</v>
      </c>
      <c r="C129" s="19">
        <v>11882</v>
      </c>
      <c r="D129" s="20">
        <f t="shared" si="107"/>
        <v>100.6</v>
      </c>
      <c r="E129" s="19">
        <v>3755</v>
      </c>
      <c r="F129" s="19">
        <v>3770</v>
      </c>
      <c r="G129" s="20">
        <f t="shared" si="131"/>
        <v>100.4</v>
      </c>
      <c r="H129" s="19">
        <v>12738</v>
      </c>
      <c r="I129" s="20">
        <f t="shared" si="146"/>
        <v>107.2</v>
      </c>
      <c r="J129" s="19">
        <v>12802</v>
      </c>
      <c r="K129" s="20">
        <f t="shared" si="115"/>
        <v>100.5</v>
      </c>
      <c r="L129" s="19">
        <v>13058</v>
      </c>
      <c r="M129" s="20">
        <f t="shared" si="116"/>
        <v>102</v>
      </c>
      <c r="N129" s="19">
        <v>13253.5</v>
      </c>
      <c r="O129" s="20">
        <f t="shared" si="117"/>
        <v>101.5</v>
      </c>
    </row>
    <row r="130" spans="1:15" s="21" customFormat="1" ht="18.75" customHeight="1">
      <c r="A130" s="17" t="s">
        <v>106</v>
      </c>
      <c r="B130" s="59">
        <v>12018.6</v>
      </c>
      <c r="C130" s="59">
        <v>12080</v>
      </c>
      <c r="D130" s="20">
        <f t="shared" si="107"/>
        <v>100.5</v>
      </c>
      <c r="E130" s="59">
        <v>3947</v>
      </c>
      <c r="F130" s="59">
        <v>3944</v>
      </c>
      <c r="G130" s="20">
        <f t="shared" si="131"/>
        <v>99.9</v>
      </c>
      <c r="H130" s="19">
        <v>12300</v>
      </c>
      <c r="I130" s="20">
        <f t="shared" ref="I130" si="147">ROUND(H130/C130*100,1)</f>
        <v>101.8</v>
      </c>
      <c r="J130" s="19">
        <v>12730</v>
      </c>
      <c r="K130" s="20">
        <f t="shared" si="115"/>
        <v>103.5</v>
      </c>
      <c r="L130" s="19">
        <v>13230</v>
      </c>
      <c r="M130" s="20">
        <f t="shared" si="116"/>
        <v>103.9</v>
      </c>
      <c r="N130" s="19">
        <v>13785</v>
      </c>
      <c r="O130" s="20">
        <f t="shared" si="117"/>
        <v>104.2</v>
      </c>
    </row>
    <row r="131" spans="1:15" s="21" customFormat="1" ht="15" customHeight="1">
      <c r="A131" s="17" t="s">
        <v>9</v>
      </c>
      <c r="B131" s="59">
        <v>62381.1</v>
      </c>
      <c r="C131" s="59">
        <v>64629</v>
      </c>
      <c r="D131" s="20">
        <f t="shared" si="107"/>
        <v>103.6</v>
      </c>
      <c r="E131" s="59">
        <v>20839.400000000001</v>
      </c>
      <c r="F131" s="59">
        <v>21696</v>
      </c>
      <c r="G131" s="20">
        <f t="shared" si="131"/>
        <v>104.1</v>
      </c>
      <c r="H131" s="19">
        <v>67263.8</v>
      </c>
      <c r="I131" s="20">
        <f t="shared" ref="I131" si="148">ROUND(H131/C131*100,1)</f>
        <v>104.1</v>
      </c>
      <c r="J131" s="19">
        <v>69335</v>
      </c>
      <c r="K131" s="20">
        <f t="shared" si="115"/>
        <v>103.1</v>
      </c>
      <c r="L131" s="19">
        <v>71289</v>
      </c>
      <c r="M131" s="20">
        <f t="shared" si="116"/>
        <v>102.8</v>
      </c>
      <c r="N131" s="19">
        <v>73202.5</v>
      </c>
      <c r="O131" s="20">
        <f t="shared" si="117"/>
        <v>102.7</v>
      </c>
    </row>
    <row r="132" spans="1:15" s="50" customFormat="1" ht="24.95" customHeight="1">
      <c r="A132" s="51" t="s">
        <v>56</v>
      </c>
      <c r="B132" s="37">
        <f>SUM(B133:B134)</f>
        <v>46064</v>
      </c>
      <c r="C132" s="37">
        <f>SUM(C133:C134)</f>
        <v>45702</v>
      </c>
      <c r="D132" s="42">
        <f t="shared" ref="D132:D134" si="149">ROUND(C132/B132*100,1)</f>
        <v>99.2</v>
      </c>
      <c r="E132" s="37">
        <f t="shared" ref="E132" si="150">SUM(E133:E134)</f>
        <v>14586</v>
      </c>
      <c r="F132" s="37">
        <f t="shared" ref="F132" si="151">SUM(F133:F134)</f>
        <v>13939</v>
      </c>
      <c r="G132" s="42">
        <f t="shared" ref="G132:G134" si="152">ROUND(F132/E132*100,1)</f>
        <v>95.6</v>
      </c>
      <c r="H132" s="37">
        <f t="shared" ref="H132" si="153">SUM(H133:H134)</f>
        <v>47010</v>
      </c>
      <c r="I132" s="42">
        <f>ROUND(H132/C132*100,1)</f>
        <v>102.9</v>
      </c>
      <c r="J132" s="37">
        <f t="shared" ref="J132" si="154">SUM(J133:J134)</f>
        <v>48494</v>
      </c>
      <c r="K132" s="42">
        <f t="shared" ref="K132:K134" si="155">ROUND(J132/H132*100,1)</f>
        <v>103.2</v>
      </c>
      <c r="L132" s="37">
        <f t="shared" ref="L132" si="156">SUM(L133:L134)</f>
        <v>50027</v>
      </c>
      <c r="M132" s="42">
        <f t="shared" ref="M132:M134" si="157">ROUND(L132/J132*100,1)</f>
        <v>103.2</v>
      </c>
      <c r="N132" s="37">
        <f t="shared" ref="N132" si="158">SUM(N133:N134)</f>
        <v>51705</v>
      </c>
      <c r="O132" s="42">
        <f t="shared" ref="O132:O134" si="159">ROUND(N132/L132*100,1)</f>
        <v>103.4</v>
      </c>
    </row>
    <row r="133" spans="1:15" s="21" customFormat="1" ht="15" customHeight="1">
      <c r="A133" s="17" t="s">
        <v>91</v>
      </c>
      <c r="B133" s="19">
        <v>35790</v>
      </c>
      <c r="C133" s="19">
        <v>34025.699999999997</v>
      </c>
      <c r="D133" s="20">
        <f t="shared" si="149"/>
        <v>95.1</v>
      </c>
      <c r="E133" s="19">
        <v>11786</v>
      </c>
      <c r="F133" s="19">
        <v>11013</v>
      </c>
      <c r="G133" s="20">
        <f t="shared" si="152"/>
        <v>93.4</v>
      </c>
      <c r="H133" s="19">
        <v>34980</v>
      </c>
      <c r="I133" s="20">
        <f t="shared" ref="I133:I134" si="160">ROUND(H133/C133*100,1)</f>
        <v>102.8</v>
      </c>
      <c r="J133" s="19">
        <v>35886</v>
      </c>
      <c r="K133" s="20">
        <f t="shared" si="155"/>
        <v>102.6</v>
      </c>
      <c r="L133" s="19">
        <v>36805</v>
      </c>
      <c r="M133" s="20">
        <f t="shared" si="157"/>
        <v>102.6</v>
      </c>
      <c r="N133" s="19">
        <v>37775</v>
      </c>
      <c r="O133" s="20">
        <f t="shared" si="159"/>
        <v>102.6</v>
      </c>
    </row>
    <row r="134" spans="1:15" s="21" customFormat="1" ht="15" customHeight="1">
      <c r="A134" s="17" t="s">
        <v>9</v>
      </c>
      <c r="B134" s="19">
        <v>10274</v>
      </c>
      <c r="C134" s="19">
        <v>11676.3</v>
      </c>
      <c r="D134" s="20">
        <f t="shared" si="149"/>
        <v>113.6</v>
      </c>
      <c r="E134" s="19">
        <v>2800</v>
      </c>
      <c r="F134" s="19">
        <v>2926</v>
      </c>
      <c r="G134" s="20">
        <f t="shared" si="152"/>
        <v>104.5</v>
      </c>
      <c r="H134" s="19">
        <v>12030</v>
      </c>
      <c r="I134" s="20">
        <f t="shared" si="160"/>
        <v>103</v>
      </c>
      <c r="J134" s="19">
        <v>12608</v>
      </c>
      <c r="K134" s="20">
        <f t="shared" si="155"/>
        <v>104.8</v>
      </c>
      <c r="L134" s="19">
        <v>13222</v>
      </c>
      <c r="M134" s="20">
        <f t="shared" si="157"/>
        <v>104.9</v>
      </c>
      <c r="N134" s="19">
        <v>13930</v>
      </c>
      <c r="O134" s="20">
        <f t="shared" si="159"/>
        <v>105.4</v>
      </c>
    </row>
    <row r="135" spans="1:15" s="50" customFormat="1" ht="24.95" customHeight="1">
      <c r="A135" s="51" t="s">
        <v>57</v>
      </c>
      <c r="B135" s="37">
        <f>SUM(B136:B138)</f>
        <v>19319.800000000003</v>
      </c>
      <c r="C135" s="37">
        <f>SUM(C136:C138)</f>
        <v>21506</v>
      </c>
      <c r="D135" s="42">
        <f t="shared" si="107"/>
        <v>111.3</v>
      </c>
      <c r="E135" s="37">
        <f t="shared" ref="E135" si="161">SUM(E136:E138)</f>
        <v>6699.2</v>
      </c>
      <c r="F135" s="37">
        <f t="shared" ref="F135" si="162">SUM(F136:F138)</f>
        <v>7598.4</v>
      </c>
      <c r="G135" s="42">
        <f t="shared" si="131"/>
        <v>113.4</v>
      </c>
      <c r="H135" s="37">
        <f t="shared" ref="H135" si="163">SUM(H136:H138)</f>
        <v>27078</v>
      </c>
      <c r="I135" s="42">
        <f>ROUND(H135/C135*100,1)</f>
        <v>125.9</v>
      </c>
      <c r="J135" s="37">
        <f t="shared" ref="J135" si="164">SUM(J136:J138)</f>
        <v>30629</v>
      </c>
      <c r="K135" s="42">
        <f t="shared" si="115"/>
        <v>113.1</v>
      </c>
      <c r="L135" s="37">
        <f t="shared" ref="L135" si="165">SUM(L136:L138)</f>
        <v>32342</v>
      </c>
      <c r="M135" s="42">
        <f t="shared" si="116"/>
        <v>105.6</v>
      </c>
      <c r="N135" s="37">
        <f t="shared" ref="N135" si="166">SUM(N136:N138)</f>
        <v>33634.199999999997</v>
      </c>
      <c r="O135" s="42">
        <f t="shared" si="117"/>
        <v>104</v>
      </c>
    </row>
    <row r="136" spans="1:15" s="21" customFormat="1" ht="15" customHeight="1">
      <c r="A136" s="17" t="s">
        <v>107</v>
      </c>
      <c r="B136" s="19">
        <v>7001.2</v>
      </c>
      <c r="C136" s="19">
        <v>7259.6</v>
      </c>
      <c r="D136" s="20">
        <f t="shared" si="107"/>
        <v>103.7</v>
      </c>
      <c r="E136" s="19">
        <v>1563</v>
      </c>
      <c r="F136" s="19">
        <v>1647.4</v>
      </c>
      <c r="G136" s="20">
        <f t="shared" si="131"/>
        <v>105.4</v>
      </c>
      <c r="H136" s="19">
        <v>8585.7000000000007</v>
      </c>
      <c r="I136" s="20">
        <f t="shared" ref="I136:I137" si="167">ROUND(H136/C136*100,1)</f>
        <v>118.3</v>
      </c>
      <c r="J136" s="19">
        <v>10006.700000000001</v>
      </c>
      <c r="K136" s="20">
        <f t="shared" si="115"/>
        <v>116.6</v>
      </c>
      <c r="L136" s="19">
        <v>10006.700000000001</v>
      </c>
      <c r="M136" s="20">
        <f t="shared" si="116"/>
        <v>100</v>
      </c>
      <c r="N136" s="19">
        <v>10006.700000000001</v>
      </c>
      <c r="O136" s="20">
        <f t="shared" si="117"/>
        <v>100</v>
      </c>
    </row>
    <row r="137" spans="1:15" s="21" customFormat="1" ht="15" customHeight="1">
      <c r="A137" s="17" t="s">
        <v>108</v>
      </c>
      <c r="B137" s="19">
        <v>6348.5</v>
      </c>
      <c r="C137" s="19">
        <v>6454.5</v>
      </c>
      <c r="D137" s="20">
        <f t="shared" si="107"/>
        <v>101.7</v>
      </c>
      <c r="E137" s="19">
        <v>1472.6</v>
      </c>
      <c r="F137" s="19">
        <v>1656</v>
      </c>
      <c r="G137" s="20">
        <f t="shared" si="131"/>
        <v>112.5</v>
      </c>
      <c r="H137" s="19">
        <v>8426.2000000000007</v>
      </c>
      <c r="I137" s="20">
        <f t="shared" si="167"/>
        <v>130.5</v>
      </c>
      <c r="J137" s="19">
        <v>9820.7999999999993</v>
      </c>
      <c r="K137" s="20">
        <f t="shared" si="115"/>
        <v>116.6</v>
      </c>
      <c r="L137" s="19">
        <v>9820.7999999999993</v>
      </c>
      <c r="M137" s="20">
        <f t="shared" si="116"/>
        <v>100</v>
      </c>
      <c r="N137" s="19">
        <v>9820.7999999999993</v>
      </c>
      <c r="O137" s="20">
        <f t="shared" si="117"/>
        <v>100</v>
      </c>
    </row>
    <row r="138" spans="1:15" s="21" customFormat="1" ht="15" customHeight="1">
      <c r="A138" s="17" t="s">
        <v>9</v>
      </c>
      <c r="B138" s="19">
        <v>5970.1</v>
      </c>
      <c r="C138" s="19">
        <v>7791.9</v>
      </c>
      <c r="D138" s="20">
        <f t="shared" si="107"/>
        <v>130.5</v>
      </c>
      <c r="E138" s="19">
        <v>3663.6</v>
      </c>
      <c r="F138" s="19">
        <v>4295</v>
      </c>
      <c r="G138" s="20">
        <f t="shared" si="131"/>
        <v>117.2</v>
      </c>
      <c r="H138" s="19">
        <v>10066.1</v>
      </c>
      <c r="I138" s="20">
        <f t="shared" ref="I138" si="168">ROUND(H138/C138*100,1)</f>
        <v>129.19999999999999</v>
      </c>
      <c r="J138" s="19">
        <v>10801.5</v>
      </c>
      <c r="K138" s="20">
        <f t="shared" si="115"/>
        <v>107.3</v>
      </c>
      <c r="L138" s="19">
        <v>12514.5</v>
      </c>
      <c r="M138" s="20">
        <f t="shared" si="116"/>
        <v>115.9</v>
      </c>
      <c r="N138" s="19">
        <v>13806.7</v>
      </c>
      <c r="O138" s="20">
        <f t="shared" si="117"/>
        <v>110.3</v>
      </c>
    </row>
    <row r="139" spans="1:15" ht="17.25" customHeight="1">
      <c r="A139" s="36" t="s">
        <v>6</v>
      </c>
      <c r="B139" s="39">
        <f>B8-B125-B121</f>
        <v>264368.8000000001</v>
      </c>
      <c r="C139" s="39">
        <f>C8-C125-C121</f>
        <v>261285.3</v>
      </c>
      <c r="D139" s="37">
        <f>ROUND(C139/B139*100,1)</f>
        <v>98.8</v>
      </c>
      <c r="E139" s="39">
        <f>E8-E125-E121</f>
        <v>67315.7</v>
      </c>
      <c r="F139" s="39">
        <f>F8-F125-F121</f>
        <v>68910</v>
      </c>
      <c r="G139" s="37">
        <f t="shared" si="131"/>
        <v>102.4</v>
      </c>
      <c r="H139" s="39">
        <f>H8-H125-H121</f>
        <v>263932.79999999999</v>
      </c>
      <c r="I139" s="37">
        <f>ROUND(H139/C139*100,1)</f>
        <v>101</v>
      </c>
      <c r="J139" s="39">
        <f>J8-J125-J121</f>
        <v>269227.90000000002</v>
      </c>
      <c r="K139" s="37">
        <f t="shared" si="115"/>
        <v>102</v>
      </c>
      <c r="L139" s="39">
        <f>L8-L125-L121</f>
        <v>274197.8</v>
      </c>
      <c r="M139" s="37">
        <f t="shared" si="116"/>
        <v>101.8</v>
      </c>
      <c r="N139" s="39">
        <f>N8-N125-N121</f>
        <v>280412.5</v>
      </c>
      <c r="O139" s="37">
        <f t="shared" si="117"/>
        <v>102.3</v>
      </c>
    </row>
    <row r="140" spans="1:15" ht="12.75" customHeight="1">
      <c r="A140" s="9"/>
      <c r="B140" s="13"/>
      <c r="C140" s="14"/>
      <c r="D140" s="8"/>
      <c r="E140" s="13"/>
      <c r="F140" s="14"/>
      <c r="G140" s="8"/>
      <c r="H140" s="14"/>
      <c r="I140" s="8"/>
      <c r="J140" s="14"/>
      <c r="K140" s="8"/>
      <c r="L140" s="14"/>
      <c r="M140" s="8"/>
      <c r="N140" s="14"/>
      <c r="O140" s="8"/>
    </row>
    <row r="141" spans="1:15" ht="24.95" customHeight="1">
      <c r="A141" s="45" t="s">
        <v>59</v>
      </c>
      <c r="B141" s="13"/>
      <c r="C141" s="14"/>
      <c r="D141" s="8"/>
      <c r="E141" s="13"/>
      <c r="F141" s="14"/>
      <c r="G141" s="8"/>
      <c r="H141" s="14"/>
      <c r="I141" s="8"/>
      <c r="J141" s="14"/>
      <c r="K141" s="8"/>
      <c r="L141" s="14"/>
      <c r="M141" s="8"/>
      <c r="N141" s="14"/>
      <c r="O141" s="8"/>
    </row>
    <row r="142" spans="1:15" ht="12" customHeight="1">
      <c r="A142" s="46" t="s">
        <v>58</v>
      </c>
      <c r="B142" s="13"/>
      <c r="C142" s="14"/>
      <c r="D142" s="8"/>
      <c r="E142" s="13"/>
      <c r="F142" s="14"/>
      <c r="G142" s="8"/>
      <c r="H142" s="14"/>
      <c r="I142" s="8"/>
      <c r="J142" s="14"/>
      <c r="K142" s="8"/>
      <c r="L142" s="14"/>
      <c r="M142" s="8"/>
      <c r="N142" s="14"/>
      <c r="O142" s="8"/>
    </row>
    <row r="143" spans="1:15" s="25" customFormat="1" ht="18" customHeight="1">
      <c r="A143" s="17" t="s">
        <v>76</v>
      </c>
      <c r="B143" s="41">
        <v>261185.1</v>
      </c>
      <c r="C143" s="41">
        <v>268107</v>
      </c>
      <c r="D143" s="42">
        <f t="shared" ref="D143:D151" si="169">ROUND(C143/B143*100,1)</f>
        <v>102.7</v>
      </c>
      <c r="E143" s="43">
        <v>73689</v>
      </c>
      <c r="F143" s="41">
        <v>74279</v>
      </c>
      <c r="G143" s="42">
        <f t="shared" ref="G143:G151" si="170">ROUND(F143/E143*100,1)</f>
        <v>100.8</v>
      </c>
      <c r="H143" s="41">
        <v>277189</v>
      </c>
      <c r="I143" s="42">
        <f t="shared" ref="I143:I151" si="171">ROUND(H143/C143*100,1)</f>
        <v>103.4</v>
      </c>
      <c r="J143" s="41">
        <v>285695</v>
      </c>
      <c r="K143" s="42">
        <f t="shared" ref="K143:K151" si="172">ROUND(J143/H143*100,1)</f>
        <v>103.1</v>
      </c>
      <c r="L143" s="41">
        <v>291728</v>
      </c>
      <c r="M143" s="42">
        <f t="shared" ref="M143:M151" si="173">ROUND(L143/J143*100,1)</f>
        <v>102.1</v>
      </c>
      <c r="N143" s="41">
        <v>298230</v>
      </c>
      <c r="O143" s="42">
        <f t="shared" ref="O143:O151" si="174">ROUND(N143/L143*100,1)</f>
        <v>102.2</v>
      </c>
    </row>
    <row r="144" spans="1:15" s="25" customFormat="1" ht="15" customHeight="1">
      <c r="A144" s="17" t="s">
        <v>77</v>
      </c>
      <c r="B144" s="41">
        <v>24632.6</v>
      </c>
      <c r="C144" s="41">
        <v>26774</v>
      </c>
      <c r="D144" s="42">
        <f t="shared" si="169"/>
        <v>108.7</v>
      </c>
      <c r="E144" s="43">
        <v>8372</v>
      </c>
      <c r="F144" s="41">
        <v>8200</v>
      </c>
      <c r="G144" s="42">
        <f t="shared" si="170"/>
        <v>97.9</v>
      </c>
      <c r="H144" s="41">
        <v>27871</v>
      </c>
      <c r="I144" s="42">
        <f t="shared" si="171"/>
        <v>104.1</v>
      </c>
      <c r="J144" s="41">
        <v>29111</v>
      </c>
      <c r="K144" s="42">
        <f t="shared" si="172"/>
        <v>104.4</v>
      </c>
      <c r="L144" s="41">
        <v>30507</v>
      </c>
      <c r="M144" s="42">
        <f t="shared" si="173"/>
        <v>104.8</v>
      </c>
      <c r="N144" s="41">
        <v>31951</v>
      </c>
      <c r="O144" s="42">
        <f t="shared" si="174"/>
        <v>104.7</v>
      </c>
    </row>
    <row r="145" spans="1:20" s="25" customFormat="1" ht="15.75" customHeight="1">
      <c r="A145" s="17" t="s">
        <v>78</v>
      </c>
      <c r="B145" s="41">
        <v>4997</v>
      </c>
      <c r="C145" s="41">
        <v>4477</v>
      </c>
      <c r="D145" s="42">
        <f t="shared" si="169"/>
        <v>89.6</v>
      </c>
      <c r="E145" s="43">
        <v>1464</v>
      </c>
      <c r="F145" s="41">
        <v>1577</v>
      </c>
      <c r="G145" s="42">
        <f t="shared" si="170"/>
        <v>107.7</v>
      </c>
      <c r="H145" s="41">
        <v>4848</v>
      </c>
      <c r="I145" s="42">
        <f t="shared" si="171"/>
        <v>108.3</v>
      </c>
      <c r="J145" s="41">
        <v>5010</v>
      </c>
      <c r="K145" s="42">
        <f t="shared" si="172"/>
        <v>103.3</v>
      </c>
      <c r="L145" s="41">
        <v>5104</v>
      </c>
      <c r="M145" s="42">
        <f t="shared" si="173"/>
        <v>101.9</v>
      </c>
      <c r="N145" s="41">
        <v>5240</v>
      </c>
      <c r="O145" s="42">
        <f t="shared" si="174"/>
        <v>102.7</v>
      </c>
    </row>
    <row r="146" spans="1:20" s="25" customFormat="1" ht="13.5" customHeight="1">
      <c r="A146" s="17" t="s">
        <v>79</v>
      </c>
      <c r="B146" s="41">
        <v>94664.8</v>
      </c>
      <c r="C146" s="41">
        <v>98446</v>
      </c>
      <c r="D146" s="42">
        <f t="shared" si="169"/>
        <v>104</v>
      </c>
      <c r="E146" s="43">
        <v>29573</v>
      </c>
      <c r="F146" s="41">
        <v>31769</v>
      </c>
      <c r="G146" s="42">
        <f t="shared" si="170"/>
        <v>107.4</v>
      </c>
      <c r="H146" s="41">
        <v>101360</v>
      </c>
      <c r="I146" s="42">
        <f t="shared" si="171"/>
        <v>103</v>
      </c>
      <c r="J146" s="41">
        <v>103954</v>
      </c>
      <c r="K146" s="42">
        <f t="shared" si="172"/>
        <v>102.6</v>
      </c>
      <c r="L146" s="41">
        <v>107251</v>
      </c>
      <c r="M146" s="42">
        <f t="shared" si="173"/>
        <v>103.2</v>
      </c>
      <c r="N146" s="41">
        <v>110942</v>
      </c>
      <c r="O146" s="42">
        <f t="shared" si="174"/>
        <v>103.4</v>
      </c>
    </row>
    <row r="147" spans="1:20" s="25" customFormat="1" ht="16.5" customHeight="1">
      <c r="A147" s="17" t="s">
        <v>80</v>
      </c>
      <c r="B147" s="41">
        <v>23826.9</v>
      </c>
      <c r="C147" s="41">
        <v>17478</v>
      </c>
      <c r="D147" s="42">
        <f t="shared" si="169"/>
        <v>73.400000000000006</v>
      </c>
      <c r="E147" s="43">
        <v>4544</v>
      </c>
      <c r="F147" s="41">
        <v>4935</v>
      </c>
      <c r="G147" s="42">
        <f t="shared" si="170"/>
        <v>108.6</v>
      </c>
      <c r="H147" s="41">
        <v>16672</v>
      </c>
      <c r="I147" s="42">
        <f t="shared" si="171"/>
        <v>95.4</v>
      </c>
      <c r="J147" s="41">
        <v>17322</v>
      </c>
      <c r="K147" s="42">
        <f t="shared" si="172"/>
        <v>103.9</v>
      </c>
      <c r="L147" s="41">
        <v>17645</v>
      </c>
      <c r="M147" s="42">
        <f t="shared" si="173"/>
        <v>101.9</v>
      </c>
      <c r="N147" s="41">
        <v>17976</v>
      </c>
      <c r="O147" s="42">
        <f t="shared" si="174"/>
        <v>101.9</v>
      </c>
    </row>
    <row r="148" spans="1:20" s="25" customFormat="1" ht="15" customHeight="1">
      <c r="A148" s="17" t="s">
        <v>81</v>
      </c>
      <c r="B148" s="41">
        <v>12372.2</v>
      </c>
      <c r="C148" s="41">
        <v>12756</v>
      </c>
      <c r="D148" s="42">
        <f t="shared" si="169"/>
        <v>103.1</v>
      </c>
      <c r="E148" s="43">
        <v>3693</v>
      </c>
      <c r="F148" s="41">
        <v>4043</v>
      </c>
      <c r="G148" s="42">
        <f t="shared" si="170"/>
        <v>109.5</v>
      </c>
      <c r="H148" s="41">
        <v>13228</v>
      </c>
      <c r="I148" s="42">
        <f t="shared" si="171"/>
        <v>103.7</v>
      </c>
      <c r="J148" s="41">
        <v>13314</v>
      </c>
      <c r="K148" s="42">
        <f t="shared" si="172"/>
        <v>100.7</v>
      </c>
      <c r="L148" s="41">
        <v>13827</v>
      </c>
      <c r="M148" s="42">
        <f t="shared" si="173"/>
        <v>103.9</v>
      </c>
      <c r="N148" s="41">
        <v>14323</v>
      </c>
      <c r="O148" s="42">
        <f t="shared" si="174"/>
        <v>103.6</v>
      </c>
    </row>
    <row r="149" spans="1:20" s="25" customFormat="1" ht="14.25" customHeight="1">
      <c r="A149" s="17" t="s">
        <v>82</v>
      </c>
      <c r="B149" s="41">
        <v>15060.7</v>
      </c>
      <c r="C149" s="41">
        <v>17380</v>
      </c>
      <c r="D149" s="42">
        <f t="shared" si="169"/>
        <v>115.4</v>
      </c>
      <c r="E149" s="41">
        <v>4784</v>
      </c>
      <c r="F149" s="41">
        <v>5236</v>
      </c>
      <c r="G149" s="42">
        <f t="shared" si="170"/>
        <v>109.4</v>
      </c>
      <c r="H149" s="41">
        <v>17941</v>
      </c>
      <c r="I149" s="42">
        <f t="shared" si="171"/>
        <v>103.2</v>
      </c>
      <c r="J149" s="41">
        <v>18195</v>
      </c>
      <c r="K149" s="42">
        <f t="shared" si="172"/>
        <v>101.4</v>
      </c>
      <c r="L149" s="41">
        <v>18546</v>
      </c>
      <c r="M149" s="42">
        <f t="shared" si="173"/>
        <v>101.9</v>
      </c>
      <c r="N149" s="41">
        <v>18853</v>
      </c>
      <c r="O149" s="42">
        <f t="shared" si="174"/>
        <v>101.7</v>
      </c>
    </row>
    <row r="150" spans="1:20" s="25" customFormat="1" ht="14.25" customHeight="1">
      <c r="A150" s="17" t="s">
        <v>83</v>
      </c>
      <c r="B150" s="41">
        <v>18726.7</v>
      </c>
      <c r="C150" s="41">
        <v>12783</v>
      </c>
      <c r="D150" s="42">
        <f t="shared" si="169"/>
        <v>68.3</v>
      </c>
      <c r="E150" s="43">
        <v>3619</v>
      </c>
      <c r="F150" s="41">
        <v>3504</v>
      </c>
      <c r="G150" s="42">
        <f t="shared" si="170"/>
        <v>96.8</v>
      </c>
      <c r="H150" s="41">
        <v>13212</v>
      </c>
      <c r="I150" s="42">
        <f t="shared" si="171"/>
        <v>103.4</v>
      </c>
      <c r="J150" s="41">
        <v>13441</v>
      </c>
      <c r="K150" s="42">
        <f t="shared" si="172"/>
        <v>101.7</v>
      </c>
      <c r="L150" s="41">
        <v>13664</v>
      </c>
      <c r="M150" s="42">
        <f t="shared" si="173"/>
        <v>101.7</v>
      </c>
      <c r="N150" s="41">
        <v>13883</v>
      </c>
      <c r="O150" s="42">
        <f t="shared" si="174"/>
        <v>101.6</v>
      </c>
    </row>
    <row r="151" spans="1:20" s="25" customFormat="1" ht="15.75" customHeight="1">
      <c r="A151" s="17" t="s">
        <v>84</v>
      </c>
      <c r="B151" s="41">
        <v>6584.5</v>
      </c>
      <c r="C151" s="41">
        <v>6358</v>
      </c>
      <c r="D151" s="42">
        <f t="shared" si="169"/>
        <v>96.6</v>
      </c>
      <c r="E151" s="43">
        <v>2114</v>
      </c>
      <c r="F151" s="41">
        <v>2069</v>
      </c>
      <c r="G151" s="42">
        <f t="shared" si="170"/>
        <v>97.9</v>
      </c>
      <c r="H151" s="41">
        <v>6658</v>
      </c>
      <c r="I151" s="42">
        <f t="shared" si="171"/>
        <v>104.7</v>
      </c>
      <c r="J151" s="41">
        <v>6811</v>
      </c>
      <c r="K151" s="42">
        <f t="shared" si="172"/>
        <v>102.3</v>
      </c>
      <c r="L151" s="41">
        <v>6946</v>
      </c>
      <c r="M151" s="42">
        <f t="shared" si="173"/>
        <v>102</v>
      </c>
      <c r="N151" s="41">
        <v>7082</v>
      </c>
      <c r="O151" s="42">
        <f t="shared" si="174"/>
        <v>102</v>
      </c>
    </row>
    <row r="152" spans="1:20" ht="84.75" customHeight="1">
      <c r="A152" s="61" t="s">
        <v>68</v>
      </c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"/>
    </row>
    <row r="153" spans="1:20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</sheetData>
  <sheetProtection insertColumns="0" insertRows="0" insertHyperlinks="0" deleteColumns="0" deleteRows="0" sort="0" autoFilter="0" pivotTables="0"/>
  <mergeCells count="11">
    <mergeCell ref="A152:N152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  <rowBreaks count="2" manualBreakCount="2">
    <brk id="85" max="14" man="1"/>
    <brk id="12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10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1" sqref="A21:XFD21"/>
    </sheetView>
  </sheetViews>
  <sheetFormatPr defaultColWidth="9.140625" defaultRowHeight="15"/>
  <cols>
    <col min="1" max="1" width="38" style="3" customWidth="1"/>
    <col min="2" max="2" width="13.140625" style="3" customWidth="1"/>
    <col min="3" max="3" width="13" style="3" customWidth="1"/>
    <col min="4" max="4" width="10.7109375" style="3" customWidth="1"/>
    <col min="5" max="5" width="13.140625" style="3" customWidth="1"/>
    <col min="6" max="6" width="13.42578125" style="3" customWidth="1"/>
    <col min="7" max="7" width="10.7109375" style="3" customWidth="1"/>
    <col min="8" max="8" width="12.7109375" style="3" customWidth="1"/>
    <col min="9" max="9" width="10.5703125" style="3" customWidth="1"/>
    <col min="10" max="10" width="13.28515625" style="3" customWidth="1"/>
    <col min="11" max="11" width="9.7109375" style="3" customWidth="1"/>
    <col min="12" max="12" width="13.140625" style="3" customWidth="1"/>
    <col min="13" max="13" width="11" style="3" customWidth="1"/>
    <col min="14" max="14" width="12.7109375" style="3" customWidth="1"/>
    <col min="15" max="15" width="10.5703125" style="3" customWidth="1"/>
    <col min="16" max="16384" width="9.140625" style="3"/>
  </cols>
  <sheetData>
    <row r="1" spans="1:17">
      <c r="L1" s="3" t="s">
        <v>11</v>
      </c>
    </row>
    <row r="2" spans="1:17" ht="25.5" customHeight="1">
      <c r="A2" s="54" t="s">
        <v>109</v>
      </c>
      <c r="B2" s="62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54"/>
      <c r="M2" s="54"/>
      <c r="N2" s="54"/>
    </row>
    <row r="3" spans="1:17" ht="18.75" customHeight="1">
      <c r="A3" s="62" t="s">
        <v>112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7" ht="9.75" customHeight="1">
      <c r="A4" s="16"/>
      <c r="B4" s="16"/>
      <c r="C4" s="70" t="s">
        <v>70</v>
      </c>
      <c r="D4" s="70"/>
      <c r="E4" s="70"/>
      <c r="F4" s="70"/>
      <c r="G4" s="70"/>
      <c r="H4" s="16"/>
      <c r="I4" s="16"/>
      <c r="J4" s="16"/>
      <c r="K4" s="16"/>
      <c r="L4" s="16"/>
      <c r="M4" s="16"/>
      <c r="N4" s="1"/>
      <c r="O4" s="1"/>
      <c r="P4" s="1"/>
      <c r="Q4" s="1"/>
    </row>
    <row r="6" spans="1:17" ht="31.5" customHeight="1">
      <c r="A6" s="67" t="s">
        <v>7</v>
      </c>
      <c r="B6" s="15" t="s">
        <v>15</v>
      </c>
      <c r="C6" s="68" t="s">
        <v>16</v>
      </c>
      <c r="D6" s="69"/>
      <c r="E6" s="15" t="s">
        <v>110</v>
      </c>
      <c r="F6" s="65" t="s">
        <v>111</v>
      </c>
      <c r="G6" s="66"/>
      <c r="H6" s="65" t="s">
        <v>17</v>
      </c>
      <c r="I6" s="66"/>
      <c r="J6" s="65" t="s">
        <v>18</v>
      </c>
      <c r="K6" s="66"/>
      <c r="L6" s="65" t="s">
        <v>19</v>
      </c>
      <c r="M6" s="66"/>
      <c r="N6" s="65" t="s">
        <v>20</v>
      </c>
      <c r="O6" s="66"/>
    </row>
    <row r="7" spans="1:17" ht="45">
      <c r="A7" s="67"/>
      <c r="B7" s="15" t="s">
        <v>71</v>
      </c>
      <c r="C7" s="15" t="s">
        <v>71</v>
      </c>
      <c r="D7" s="15" t="s">
        <v>13</v>
      </c>
      <c r="E7" s="15" t="s">
        <v>71</v>
      </c>
      <c r="F7" s="15" t="s">
        <v>71</v>
      </c>
      <c r="G7" s="15" t="s">
        <v>13</v>
      </c>
      <c r="H7" s="15" t="s">
        <v>71</v>
      </c>
      <c r="I7" s="15" t="s">
        <v>13</v>
      </c>
      <c r="J7" s="15" t="s">
        <v>71</v>
      </c>
      <c r="K7" s="15" t="s">
        <v>13</v>
      </c>
      <c r="L7" s="15" t="s">
        <v>71</v>
      </c>
      <c r="M7" s="15" t="s">
        <v>13</v>
      </c>
      <c r="N7" s="15" t="s">
        <v>71</v>
      </c>
      <c r="O7" s="15" t="s">
        <v>13</v>
      </c>
    </row>
    <row r="8" spans="1:17" ht="18.75" customHeight="1">
      <c r="A8" s="52" t="s">
        <v>60</v>
      </c>
      <c r="B8" s="40">
        <f>SUM(B64:B72)</f>
        <v>1934</v>
      </c>
      <c r="C8" s="40">
        <f>SUM(C64:C72)</f>
        <v>1848</v>
      </c>
      <c r="D8" s="40">
        <f>ROUND(C8/B8*100,1)</f>
        <v>95.6</v>
      </c>
      <c r="E8" s="40">
        <f>SUM(E64:E72)</f>
        <v>1800</v>
      </c>
      <c r="F8" s="40">
        <f>SUM(F64:F72)</f>
        <v>1774</v>
      </c>
      <c r="G8" s="40">
        <f>ROUND(F8/E8*100,1)</f>
        <v>98.6</v>
      </c>
      <c r="H8" s="40">
        <f>SUM(H64:H72)</f>
        <v>1819</v>
      </c>
      <c r="I8" s="40">
        <f>ROUND(H8/C8*100,1)</f>
        <v>98.4</v>
      </c>
      <c r="J8" s="40">
        <f>SUM(J64:J72)</f>
        <v>1818</v>
      </c>
      <c r="K8" s="40">
        <f>ROUND(J8/H8*100,1)</f>
        <v>99.9</v>
      </c>
      <c r="L8" s="40">
        <f>SUM(L64:L72)</f>
        <v>1821</v>
      </c>
      <c r="M8" s="40">
        <f>ROUND(L8/J8*100,1)</f>
        <v>100.2</v>
      </c>
      <c r="N8" s="40">
        <f>SUM(N64:N72)</f>
        <v>1826</v>
      </c>
      <c r="O8" s="40">
        <f>ROUND(N8/L8*100,1)</f>
        <v>100.3</v>
      </c>
    </row>
    <row r="9" spans="1:17" ht="13.5" customHeight="1">
      <c r="A9" s="7" t="s">
        <v>22</v>
      </c>
      <c r="B9" s="23" t="e">
        <f>B8-B10</f>
        <v>#REF!</v>
      </c>
      <c r="C9" s="23" t="e">
        <f>C8-C10</f>
        <v>#REF!</v>
      </c>
      <c r="D9" s="23" t="e">
        <f>D8-D10</f>
        <v>#REF!</v>
      </c>
      <c r="E9" s="23" t="e">
        <f>E8-E10</f>
        <v>#REF!</v>
      </c>
      <c r="F9" s="23" t="e">
        <f t="shared" ref="F9:O9" si="0">F8-F10</f>
        <v>#REF!</v>
      </c>
      <c r="G9" s="23" t="e">
        <f t="shared" si="0"/>
        <v>#REF!</v>
      </c>
      <c r="H9" s="23" t="e">
        <f t="shared" si="0"/>
        <v>#REF!</v>
      </c>
      <c r="I9" s="23" t="e">
        <f t="shared" si="0"/>
        <v>#REF!</v>
      </c>
      <c r="J9" s="20" t="e">
        <f t="shared" si="0"/>
        <v>#REF!</v>
      </c>
      <c r="K9" s="20" t="e">
        <f t="shared" si="0"/>
        <v>#REF!</v>
      </c>
      <c r="L9" s="20" t="e">
        <f t="shared" si="0"/>
        <v>#REF!</v>
      </c>
      <c r="M9" s="20" t="e">
        <f t="shared" si="0"/>
        <v>#REF!</v>
      </c>
      <c r="N9" s="20" t="e">
        <f t="shared" si="0"/>
        <v>#REF!</v>
      </c>
      <c r="O9" s="20" t="e">
        <f t="shared" si="0"/>
        <v>#REF!</v>
      </c>
    </row>
    <row r="10" spans="1:17" ht="11.25" customHeight="1">
      <c r="A10" s="7" t="s">
        <v>23</v>
      </c>
      <c r="B10" s="23" t="e">
        <f>ROUND(SUM(B16+#REF!+#REF!)+SUM(B24+B27+B30+B32+B37+#REF!+B39)+B46,1)</f>
        <v>#REF!</v>
      </c>
      <c r="C10" s="23" t="e">
        <f>ROUND(SUM(C16+#REF!+#REF!)+SUM(C24+C27+C30+C32+C37+#REF!+C39)+C46,1)</f>
        <v>#REF!</v>
      </c>
      <c r="D10" s="23" t="e">
        <f>ROUND(C10/B10*100,1)</f>
        <v>#REF!</v>
      </c>
      <c r="E10" s="23" t="e">
        <f>ROUND(SUM(E16+#REF!+#REF!)+SUM(E24+E27+E30+E32+E37+#REF!+E39)+E46,1)</f>
        <v>#REF!</v>
      </c>
      <c r="F10" s="23" t="e">
        <f>ROUND(SUM(F16+#REF!+#REF!)+SUM(F24+F27+F30+F32+F37+#REF!+F39)+F46,1)</f>
        <v>#REF!</v>
      </c>
      <c r="G10" s="23" t="e">
        <f>ROUND(F10/E10*100,1)</f>
        <v>#REF!</v>
      </c>
      <c r="H10" s="23" t="e">
        <f>ROUND(SUM(H16+#REF!+#REF!)+SUM(H24+H27+H30+H32+H37+#REF!+H39)+H46,1)</f>
        <v>#REF!</v>
      </c>
      <c r="I10" s="23" t="e">
        <f>ROUND(H10/C10*100,1)</f>
        <v>#REF!</v>
      </c>
      <c r="J10" s="20" t="e">
        <f>ROUND(SUM(J16+#REF!+#REF!)+SUM(J24+J27+J30+J32+J37+#REF!+J39)+J46,1)</f>
        <v>#REF!</v>
      </c>
      <c r="K10" s="20" t="e">
        <f>ROUND(J10/H10*100,1)</f>
        <v>#REF!</v>
      </c>
      <c r="L10" s="20" t="e">
        <f>ROUND(SUM(L16+#REF!+#REF!)+SUM(L24+L27+L30+L32+L37+#REF!+L39)+L46,1)</f>
        <v>#REF!</v>
      </c>
      <c r="M10" s="20" t="e">
        <f>ROUND(L10/J10*100,1)</f>
        <v>#REF!</v>
      </c>
      <c r="N10" s="20" t="e">
        <f>ROUND(SUM(N16+#REF!+#REF!)+SUM(N24+N27+N30+N32+N37+#REF!+N39)+N46,1)</f>
        <v>#REF!</v>
      </c>
      <c r="O10" s="20" t="e">
        <f>ROUND(N10/L10*100,1)</f>
        <v>#REF!</v>
      </c>
    </row>
    <row r="11" spans="1:17" ht="12.75" customHeight="1">
      <c r="A11" s="7" t="s">
        <v>24</v>
      </c>
      <c r="B11" s="23">
        <f>B8-B12</f>
        <v>0</v>
      </c>
      <c r="C11" s="23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">G8-G12</f>
        <v>0</v>
      </c>
      <c r="H11" s="23">
        <f t="shared" si="1"/>
        <v>0</v>
      </c>
      <c r="I11" s="23">
        <f t="shared" si="1"/>
        <v>0</v>
      </c>
      <c r="J11" s="20">
        <f t="shared" si="1"/>
        <v>0</v>
      </c>
      <c r="K11" s="20">
        <f t="shared" si="1"/>
        <v>0</v>
      </c>
      <c r="L11" s="20">
        <f>L8-L12</f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</row>
    <row r="12" spans="1:17" ht="13.5" customHeight="1">
      <c r="A12" s="7" t="s">
        <v>23</v>
      </c>
      <c r="B12" s="23">
        <f>ROUND(SUM(B64:B72),1)</f>
        <v>1934</v>
      </c>
      <c r="C12" s="23">
        <f>ROUND(SUM(C64:C73),1)</f>
        <v>1848</v>
      </c>
      <c r="D12" s="23">
        <f>ROUND(C12/B12*100,1)</f>
        <v>95.6</v>
      </c>
      <c r="E12" s="23">
        <f>ROUND(SUM(E64:E73),1)</f>
        <v>1800</v>
      </c>
      <c r="F12" s="23">
        <f>ROUND(SUM(F64:F73),1)</f>
        <v>1774</v>
      </c>
      <c r="G12" s="23">
        <f>ROUND(F12/E12*100,1)</f>
        <v>98.6</v>
      </c>
      <c r="H12" s="23">
        <f>ROUND(SUM(H64:H73),1)</f>
        <v>1819</v>
      </c>
      <c r="I12" s="23">
        <f>ROUND(H12/C12*100,1)</f>
        <v>98.4</v>
      </c>
      <c r="J12" s="20">
        <f>ROUND(SUM(J64:J73),1)</f>
        <v>1818</v>
      </c>
      <c r="K12" s="20">
        <f>ROUND(J12/H12*100,1)</f>
        <v>99.9</v>
      </c>
      <c r="L12" s="20">
        <f>ROUND(SUM(L64:L73),1)</f>
        <v>1821</v>
      </c>
      <c r="M12" s="20">
        <f>ROUND(L12/J12*100,1)</f>
        <v>100.2</v>
      </c>
      <c r="N12" s="20">
        <f>ROUND(SUM(N64:N73),1)</f>
        <v>1826</v>
      </c>
      <c r="O12" s="20">
        <f>ROUND(N12/L12*100,1)</f>
        <v>100.3</v>
      </c>
    </row>
    <row r="13" spans="1:17" ht="13.5" customHeight="1">
      <c r="A13" s="7" t="s">
        <v>25</v>
      </c>
      <c r="B13" s="23">
        <f>B46-B14</f>
        <v>0</v>
      </c>
      <c r="C13" s="23">
        <f>C46-C14</f>
        <v>0</v>
      </c>
      <c r="D13" s="23">
        <f>D46-D14</f>
        <v>0</v>
      </c>
      <c r="E13" s="23">
        <f>E46-E14</f>
        <v>0</v>
      </c>
      <c r="F13" s="23">
        <f>F46-F14</f>
        <v>0</v>
      </c>
      <c r="G13" s="23">
        <f>G46-G14</f>
        <v>0</v>
      </c>
      <c r="H13" s="23">
        <f>H46-H14</f>
        <v>0</v>
      </c>
      <c r="I13" s="23">
        <f>I46-I14</f>
        <v>0</v>
      </c>
      <c r="J13" s="20">
        <f>J46-J14</f>
        <v>0</v>
      </c>
      <c r="K13" s="20">
        <f>K46-K14</f>
        <v>0</v>
      </c>
      <c r="L13" s="20">
        <f>L46-L14</f>
        <v>0</v>
      </c>
      <c r="M13" s="20">
        <f>M46-M14</f>
        <v>0</v>
      </c>
      <c r="N13" s="20">
        <f>N46-N14</f>
        <v>0</v>
      </c>
      <c r="O13" s="20">
        <f>O46-O14</f>
        <v>0</v>
      </c>
    </row>
    <row r="14" spans="1:17" ht="13.5" customHeight="1">
      <c r="A14" s="7" t="s">
        <v>23</v>
      </c>
      <c r="B14" s="23">
        <f>ROUND(SUM(B48+B53+B56),1)</f>
        <v>893</v>
      </c>
      <c r="C14" s="23">
        <f>ROUND(SUM(C48+C53+C56),1)</f>
        <v>877</v>
      </c>
      <c r="D14" s="23">
        <f>ROUND(C14/B14*100,1)</f>
        <v>98.2</v>
      </c>
      <c r="E14" s="23">
        <f>ROUND(SUM(E48+E53+E56),1)</f>
        <v>868</v>
      </c>
      <c r="F14" s="23">
        <f>ROUND(SUM(F48+F53+F56),1)</f>
        <v>858</v>
      </c>
      <c r="G14" s="23">
        <f>ROUND(F14/E14*100,1)</f>
        <v>98.8</v>
      </c>
      <c r="H14" s="23">
        <f>ROUND(SUM(H48+H53+H56),1)</f>
        <v>861</v>
      </c>
      <c r="I14" s="23">
        <f>ROUND(H14/C14*100,1)</f>
        <v>98.2</v>
      </c>
      <c r="J14" s="20">
        <f>ROUND(SUM(J48+J53+J56),1)</f>
        <v>862</v>
      </c>
      <c r="K14" s="20">
        <f>ROUND(J14/H14*100,1)</f>
        <v>100.1</v>
      </c>
      <c r="L14" s="20">
        <f>ROUND(SUM(L48+L53+L56),1)</f>
        <v>863</v>
      </c>
      <c r="M14" s="20">
        <f>ROUND(L14/J14*100,1)</f>
        <v>100.1</v>
      </c>
      <c r="N14" s="20">
        <f>ROUND(SUM(N48+N53+N56),1)</f>
        <v>865</v>
      </c>
      <c r="O14" s="20">
        <f>ROUND(N14/L14*100,1)</f>
        <v>100.2</v>
      </c>
    </row>
    <row r="15" spans="1:17" ht="24.95" customHeight="1">
      <c r="A15" s="53" t="s">
        <v>62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30.75" customHeight="1">
      <c r="A16" s="32" t="s">
        <v>21</v>
      </c>
      <c r="B16" s="31">
        <f>SUM(B17:B20)</f>
        <v>400</v>
      </c>
      <c r="C16" s="31">
        <f>SUM(C17:C20)</f>
        <v>388</v>
      </c>
      <c r="D16" s="33">
        <f>ROUND(C16/B16*100,1)</f>
        <v>97</v>
      </c>
      <c r="E16" s="31">
        <f t="shared" ref="E16:N16" si="2">SUM(E17:E20)</f>
        <v>356</v>
      </c>
      <c r="F16" s="31">
        <f t="shared" si="2"/>
        <v>373</v>
      </c>
      <c r="G16" s="33">
        <f>ROUND(F16/E16*100,1)</f>
        <v>104.8</v>
      </c>
      <c r="H16" s="31">
        <f t="shared" si="2"/>
        <v>387</v>
      </c>
      <c r="I16" s="33">
        <f>ROUND(H16/C16*100,1)</f>
        <v>99.7</v>
      </c>
      <c r="J16" s="31">
        <f t="shared" si="2"/>
        <v>383</v>
      </c>
      <c r="K16" s="33">
        <f>ROUND(J16/H16*100,1)</f>
        <v>99</v>
      </c>
      <c r="L16" s="31">
        <f t="shared" si="2"/>
        <v>383</v>
      </c>
      <c r="M16" s="33">
        <f>ROUND(L16/J16*100,1)</f>
        <v>100</v>
      </c>
      <c r="N16" s="31">
        <f t="shared" si="2"/>
        <v>383</v>
      </c>
      <c r="O16" s="33">
        <f>ROUND(N16/L16*100,1)</f>
        <v>100</v>
      </c>
    </row>
    <row r="17" spans="1:27" ht="13.5" customHeight="1">
      <c r="A17" s="17" t="str">
        <f>'фонд начисленной заработной пла'!A17</f>
        <v>ООО"Сапфир-Агро"</v>
      </c>
      <c r="B17" s="18">
        <v>187</v>
      </c>
      <c r="C17" s="19">
        <v>205</v>
      </c>
      <c r="D17" s="20">
        <v>109.6</v>
      </c>
      <c r="E17" s="18">
        <v>190</v>
      </c>
      <c r="F17" s="19">
        <v>209</v>
      </c>
      <c r="G17" s="20">
        <v>110</v>
      </c>
      <c r="H17" s="19">
        <v>205</v>
      </c>
      <c r="I17" s="20">
        <v>100</v>
      </c>
      <c r="J17" s="19">
        <v>205</v>
      </c>
      <c r="K17" s="20">
        <v>100</v>
      </c>
      <c r="L17" s="19">
        <v>205</v>
      </c>
      <c r="M17" s="20">
        <v>100</v>
      </c>
      <c r="N17" s="19">
        <v>205</v>
      </c>
      <c r="O17" s="20">
        <v>100</v>
      </c>
    </row>
    <row r="18" spans="1:27" ht="15" customHeight="1">
      <c r="A18" s="17" t="str">
        <f>'фонд начисленной заработной пла'!A18</f>
        <v>ООО"Велес-Агро"</v>
      </c>
      <c r="B18" s="18">
        <v>65</v>
      </c>
      <c r="C18" s="19">
        <v>79</v>
      </c>
      <c r="D18" s="20">
        <f t="shared" ref="D18" si="3">ROUND(C18/B18*100,1)</f>
        <v>121.5</v>
      </c>
      <c r="E18" s="18">
        <v>74</v>
      </c>
      <c r="F18" s="19">
        <v>74</v>
      </c>
      <c r="G18" s="20">
        <f t="shared" ref="G18" si="4">ROUND(F18/E18*100,1)</f>
        <v>100</v>
      </c>
      <c r="H18" s="19">
        <v>79</v>
      </c>
      <c r="I18" s="20">
        <f t="shared" ref="I18" si="5">ROUND(H18/C18*100,1)</f>
        <v>100</v>
      </c>
      <c r="J18" s="19">
        <v>79</v>
      </c>
      <c r="K18" s="20">
        <f t="shared" ref="K18" si="6">ROUND(J18/H18*100,1)</f>
        <v>100</v>
      </c>
      <c r="L18" s="19">
        <v>79</v>
      </c>
      <c r="M18" s="20">
        <f t="shared" ref="M18" si="7">ROUND(L18/J18*100,1)</f>
        <v>100</v>
      </c>
      <c r="N18" s="19">
        <v>79</v>
      </c>
      <c r="O18" s="20">
        <f t="shared" ref="O18" si="8">ROUND(N18/L18*100,1)</f>
        <v>100</v>
      </c>
    </row>
    <row r="19" spans="1:27" ht="15" customHeight="1">
      <c r="A19" s="17" t="s">
        <v>87</v>
      </c>
      <c r="B19" s="18">
        <v>72</v>
      </c>
      <c r="C19" s="19">
        <v>49</v>
      </c>
      <c r="D19" s="20">
        <f t="shared" ref="D19:D20" si="9">ROUND(C19/B19*100,1)</f>
        <v>68.099999999999994</v>
      </c>
      <c r="E19" s="18">
        <v>48</v>
      </c>
      <c r="F19" s="19">
        <v>46</v>
      </c>
      <c r="G19" s="20">
        <f t="shared" ref="G19:G20" si="10">ROUND(F19/E19*100,1)</f>
        <v>95.8</v>
      </c>
      <c r="H19" s="19">
        <v>52</v>
      </c>
      <c r="I19" s="20">
        <f t="shared" ref="I19:I20" si="11">ROUND(H19/C19*100,1)</f>
        <v>106.1</v>
      </c>
      <c r="J19" s="19">
        <v>52</v>
      </c>
      <c r="K19" s="20">
        <f t="shared" ref="K19:K20" si="12">ROUND(J19/H19*100,1)</f>
        <v>100</v>
      </c>
      <c r="L19" s="19">
        <v>52</v>
      </c>
      <c r="M19" s="20">
        <f t="shared" ref="M19:M20" si="13">ROUND(L19/J19*100,1)</f>
        <v>100</v>
      </c>
      <c r="N19" s="19">
        <v>52</v>
      </c>
      <c r="O19" s="20">
        <f t="shared" ref="O19:O20" si="14">ROUND(N19/L19*100,1)</f>
        <v>100</v>
      </c>
    </row>
    <row r="20" spans="1:27" ht="14.25" customHeight="1">
      <c r="A20" s="17" t="s">
        <v>9</v>
      </c>
      <c r="B20" s="18">
        <v>76</v>
      </c>
      <c r="C20" s="19">
        <v>55</v>
      </c>
      <c r="D20" s="20">
        <f t="shared" si="9"/>
        <v>72.400000000000006</v>
      </c>
      <c r="E20" s="18">
        <v>44</v>
      </c>
      <c r="F20" s="19">
        <v>44</v>
      </c>
      <c r="G20" s="20">
        <f t="shared" si="10"/>
        <v>100</v>
      </c>
      <c r="H20" s="19">
        <v>51</v>
      </c>
      <c r="I20" s="20">
        <f t="shared" si="11"/>
        <v>92.7</v>
      </c>
      <c r="J20" s="19">
        <v>47</v>
      </c>
      <c r="K20" s="20">
        <f t="shared" si="12"/>
        <v>92.2</v>
      </c>
      <c r="L20" s="19">
        <v>47</v>
      </c>
      <c r="M20" s="20">
        <f t="shared" si="13"/>
        <v>100</v>
      </c>
      <c r="N20" s="19">
        <v>47</v>
      </c>
      <c r="O20" s="20">
        <f t="shared" si="14"/>
        <v>100</v>
      </c>
    </row>
    <row r="21" spans="1:27" ht="14.25" customHeight="1">
      <c r="A21" s="12" t="s">
        <v>2</v>
      </c>
      <c r="B21" s="13"/>
      <c r="C21" s="14"/>
      <c r="D21" s="8"/>
      <c r="E21" s="13"/>
      <c r="F21" s="14"/>
      <c r="G21" s="8"/>
      <c r="H21" s="14"/>
      <c r="I21" s="8"/>
      <c r="J21" s="14"/>
      <c r="K21" s="8"/>
      <c r="L21" s="14"/>
      <c r="M21" s="8"/>
      <c r="N21" s="14"/>
      <c r="O21" s="8"/>
    </row>
    <row r="22" spans="1:27" ht="15.75" customHeight="1">
      <c r="A22" s="26" t="s">
        <v>26</v>
      </c>
      <c r="B22" s="27">
        <f>SUM(B23:B23)</f>
        <v>11</v>
      </c>
      <c r="C22" s="27">
        <f>SUM(C23:C23)</f>
        <v>23</v>
      </c>
      <c r="D22" s="28">
        <f>ROUND(C22/B22*100,1)</f>
        <v>209.1</v>
      </c>
      <c r="E22" s="29">
        <f>SUM(E23:E23)</f>
        <v>11</v>
      </c>
      <c r="F22" s="30">
        <f>SUM(F23:F23)</f>
        <v>24</v>
      </c>
      <c r="G22" s="28">
        <f>ROUND(F22/E22*100,1)</f>
        <v>218.2</v>
      </c>
      <c r="H22" s="30">
        <f>SUM(H23:H23)</f>
        <v>24</v>
      </c>
      <c r="I22" s="28">
        <f>ROUND(H22/C22*100,1)</f>
        <v>104.3</v>
      </c>
      <c r="J22" s="30">
        <f>SUM(J23:J23)</f>
        <v>24</v>
      </c>
      <c r="K22" s="28">
        <f>ROUND(J22/H22*100,1)</f>
        <v>100</v>
      </c>
      <c r="L22" s="30">
        <f>SUM(L23:L23)</f>
        <v>24</v>
      </c>
      <c r="M22" s="28">
        <f>ROUND(L22/J22*100,1)</f>
        <v>100</v>
      </c>
      <c r="N22" s="30">
        <f>SUM(N23:N23)</f>
        <v>24</v>
      </c>
      <c r="O22" s="28">
        <f>ROUND(N22/L22*100,1)</f>
        <v>100</v>
      </c>
    </row>
    <row r="23" spans="1:27" ht="15.75" customHeight="1">
      <c r="A23" s="17" t="str">
        <f>'фонд начисленной заработной пла'!A27</f>
        <v>ПО "Хомутовское"</v>
      </c>
      <c r="B23" s="18">
        <v>11</v>
      </c>
      <c r="C23" s="19">
        <v>23</v>
      </c>
      <c r="D23" s="20">
        <f t="shared" ref="D23" si="15">ROUND(C23/B23*100,1)</f>
        <v>209.1</v>
      </c>
      <c r="E23" s="18">
        <v>11</v>
      </c>
      <c r="F23" s="19">
        <v>24</v>
      </c>
      <c r="G23" s="20">
        <f t="shared" ref="G23" si="16">ROUND(F23/E23*100,1)</f>
        <v>218.2</v>
      </c>
      <c r="H23" s="19">
        <v>24</v>
      </c>
      <c r="I23" s="20">
        <f t="shared" ref="I23" si="17">ROUND(H23/C23*100,1)</f>
        <v>104.3</v>
      </c>
      <c r="J23" s="19">
        <v>24</v>
      </c>
      <c r="K23" s="20">
        <f t="shared" ref="K23" si="18">ROUND(J23/H23*100,1)</f>
        <v>100</v>
      </c>
      <c r="L23" s="19">
        <v>24</v>
      </c>
      <c r="M23" s="20">
        <f t="shared" ref="M23" si="19">ROUND(L23/J23*100,1)</f>
        <v>100</v>
      </c>
      <c r="N23" s="19">
        <v>24</v>
      </c>
      <c r="O23" s="20">
        <f t="shared" ref="O23" si="20">ROUND(N23/L23*100,1)</f>
        <v>100</v>
      </c>
    </row>
    <row r="24" spans="1:27" ht="27.75" customHeight="1">
      <c r="A24" s="36" t="s">
        <v>48</v>
      </c>
      <c r="B24" s="37">
        <f>SUM(B25:B26)</f>
        <v>31</v>
      </c>
      <c r="C24" s="37">
        <f>SUM(C25:C26)</f>
        <v>34</v>
      </c>
      <c r="D24" s="38">
        <f t="shared" ref="D24:D59" si="21">ROUND(C24/B24*100,1)</f>
        <v>109.7</v>
      </c>
      <c r="E24" s="37">
        <f>SUM(E25:E26)</f>
        <v>34</v>
      </c>
      <c r="F24" s="37">
        <f>SUM(F25:F26)</f>
        <v>33</v>
      </c>
      <c r="G24" s="38">
        <f t="shared" ref="G24:G25" si="22">ROUND(F24/E24*100,1)</f>
        <v>97.1</v>
      </c>
      <c r="H24" s="37">
        <f>SUM(H25:H26)</f>
        <v>34</v>
      </c>
      <c r="I24" s="38">
        <f t="shared" ref="I24:I25" si="23">ROUND(H24/C24*100,1)</f>
        <v>100</v>
      </c>
      <c r="J24" s="37">
        <f>SUM(J25:J26)</f>
        <v>34</v>
      </c>
      <c r="K24" s="38">
        <f t="shared" ref="K24:K25" si="24">ROUND(J24/H24*100,1)</f>
        <v>100</v>
      </c>
      <c r="L24" s="37">
        <f>SUM(L25:L26)</f>
        <v>34</v>
      </c>
      <c r="M24" s="38">
        <f t="shared" ref="M24:M25" si="25">ROUND(L24/J24*100,1)</f>
        <v>100</v>
      </c>
      <c r="N24" s="37">
        <f>SUM(N25:N26)</f>
        <v>34</v>
      </c>
      <c r="O24" s="38">
        <f t="shared" ref="O24:O25" si="26">ROUND(N24/L24*100,1)</f>
        <v>100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>
      <c r="A25" s="17" t="str">
        <f>'фонд начисленной заработной пла'!A96</f>
        <v>ООО "Хомутовские КТС"</v>
      </c>
      <c r="B25" s="18">
        <v>20</v>
      </c>
      <c r="C25" s="19">
        <v>19</v>
      </c>
      <c r="D25" s="20">
        <f t="shared" si="21"/>
        <v>95</v>
      </c>
      <c r="E25" s="18">
        <v>19</v>
      </c>
      <c r="F25" s="19">
        <v>19</v>
      </c>
      <c r="G25" s="20">
        <f t="shared" si="22"/>
        <v>100</v>
      </c>
      <c r="H25" s="19">
        <v>19</v>
      </c>
      <c r="I25" s="20">
        <f t="shared" si="23"/>
        <v>100</v>
      </c>
      <c r="J25" s="19">
        <v>19</v>
      </c>
      <c r="K25" s="20">
        <f t="shared" si="24"/>
        <v>100</v>
      </c>
      <c r="L25" s="19">
        <v>19</v>
      </c>
      <c r="M25" s="20">
        <f t="shared" si="25"/>
        <v>100</v>
      </c>
      <c r="N25" s="19">
        <v>19</v>
      </c>
      <c r="O25" s="20">
        <f t="shared" si="26"/>
        <v>100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>
      <c r="A26" s="17" t="str">
        <f>'фонд начисленной заработной пла'!A97</f>
        <v>ООО " КТС с.Калиновка"</v>
      </c>
      <c r="B26" s="18">
        <v>11</v>
      </c>
      <c r="C26" s="19">
        <v>15</v>
      </c>
      <c r="D26" s="20">
        <f t="shared" si="21"/>
        <v>136.4</v>
      </c>
      <c r="E26" s="18">
        <v>15</v>
      </c>
      <c r="F26" s="19">
        <v>14</v>
      </c>
      <c r="G26" s="20">
        <f t="shared" ref="G26" si="27">ROUND(F26/E26*100,1)</f>
        <v>93.3</v>
      </c>
      <c r="H26" s="19">
        <v>15</v>
      </c>
      <c r="I26" s="20">
        <f t="shared" ref="I26" si="28">ROUND(H26/C26*100,1)</f>
        <v>100</v>
      </c>
      <c r="J26" s="19">
        <v>15</v>
      </c>
      <c r="K26" s="20">
        <f t="shared" ref="K26" si="29">ROUND(J26/H26*100,1)</f>
        <v>100</v>
      </c>
      <c r="L26" s="19">
        <v>15</v>
      </c>
      <c r="M26" s="20">
        <f t="shared" ref="M26" si="30">ROUND(L26/J26*100,1)</f>
        <v>100</v>
      </c>
      <c r="N26" s="19">
        <v>15</v>
      </c>
      <c r="O26" s="20">
        <f t="shared" ref="O26" si="31">ROUND(N26/L26*100,1)</f>
        <v>100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36.75">
      <c r="A27" s="36" t="s">
        <v>49</v>
      </c>
      <c r="B27" s="37">
        <f>SUM(B28:B29)</f>
        <v>48</v>
      </c>
      <c r="C27" s="37">
        <f>SUM(C28:C29)</f>
        <v>47</v>
      </c>
      <c r="D27" s="38">
        <f t="shared" si="21"/>
        <v>97.9</v>
      </c>
      <c r="E27" s="37">
        <f>SUM(E28:E29)</f>
        <v>47</v>
      </c>
      <c r="F27" s="37">
        <f>SUM(F28:F29)</f>
        <v>44</v>
      </c>
      <c r="G27" s="38">
        <f t="shared" ref="G27:G60" si="32">ROUND(F27/E27*100,1)</f>
        <v>93.6</v>
      </c>
      <c r="H27" s="37">
        <f>SUM(H28:H29)</f>
        <v>44</v>
      </c>
      <c r="I27" s="38">
        <f t="shared" ref="I27:I40" si="33">ROUND(H27/C27*100,1)</f>
        <v>93.6</v>
      </c>
      <c r="J27" s="37">
        <f>SUM(J28:J29)</f>
        <v>45</v>
      </c>
      <c r="K27" s="38">
        <f t="shared" ref="K27:K72" si="34">ROUND(J27/H27*100,1)</f>
        <v>102.3</v>
      </c>
      <c r="L27" s="37">
        <f>SUM(L28:L29)</f>
        <v>45</v>
      </c>
      <c r="M27" s="38">
        <f t="shared" ref="M27:M72" si="35">ROUND(L27/J27*100,1)</f>
        <v>100</v>
      </c>
      <c r="N27" s="37">
        <f>SUM(N28:N29)</f>
        <v>45</v>
      </c>
      <c r="O27" s="38">
        <f t="shared" ref="O27:O72" si="36">ROUND(N27/L27*100,1)</f>
        <v>100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>
      <c r="A28" s="17" t="str">
        <f>'фонд начисленной заработной пла'!A99</f>
        <v>ООО "Хомутовское ЖКХ"</v>
      </c>
      <c r="B28" s="60">
        <v>39</v>
      </c>
      <c r="C28" s="59">
        <v>38</v>
      </c>
      <c r="D28" s="20">
        <f t="shared" si="21"/>
        <v>97.4</v>
      </c>
      <c r="E28" s="18">
        <v>38</v>
      </c>
      <c r="F28" s="19">
        <v>35</v>
      </c>
      <c r="G28" s="20">
        <f t="shared" si="32"/>
        <v>92.1</v>
      </c>
      <c r="H28" s="19">
        <v>35</v>
      </c>
      <c r="I28" s="20">
        <f t="shared" si="33"/>
        <v>92.1</v>
      </c>
      <c r="J28" s="19">
        <v>36</v>
      </c>
      <c r="K28" s="20">
        <f t="shared" si="34"/>
        <v>102.9</v>
      </c>
      <c r="L28" s="19">
        <v>36</v>
      </c>
      <c r="M28" s="20">
        <f t="shared" si="35"/>
        <v>100</v>
      </c>
      <c r="N28" s="19">
        <v>36</v>
      </c>
      <c r="O28" s="20">
        <f t="shared" si="36"/>
        <v>100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21.75" customHeight="1">
      <c r="A29" s="17" t="str">
        <f>'фонд начисленной заработной пла'!A100</f>
        <v>МУП "КТС администрации Калиновского сельсовета"</v>
      </c>
      <c r="B29" s="60">
        <v>9</v>
      </c>
      <c r="C29" s="59">
        <v>9</v>
      </c>
      <c r="D29" s="20">
        <f t="shared" si="21"/>
        <v>100</v>
      </c>
      <c r="E29" s="18">
        <v>9</v>
      </c>
      <c r="F29" s="19">
        <v>9</v>
      </c>
      <c r="G29" s="20">
        <f t="shared" si="32"/>
        <v>100</v>
      </c>
      <c r="H29" s="19">
        <v>9</v>
      </c>
      <c r="I29" s="20">
        <f t="shared" si="33"/>
        <v>100</v>
      </c>
      <c r="J29" s="19">
        <v>9</v>
      </c>
      <c r="K29" s="20">
        <f t="shared" si="34"/>
        <v>100</v>
      </c>
      <c r="L29" s="19">
        <v>9</v>
      </c>
      <c r="M29" s="20">
        <f t="shared" si="35"/>
        <v>100</v>
      </c>
      <c r="N29" s="19">
        <v>9</v>
      </c>
      <c r="O29" s="20">
        <f t="shared" si="36"/>
        <v>100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>
      <c r="A30" s="36" t="s">
        <v>4</v>
      </c>
      <c r="B30" s="37">
        <f>SUM(B31:B31)</f>
        <v>54</v>
      </c>
      <c r="C30" s="37">
        <f>SUM(C31:C31)</f>
        <v>55</v>
      </c>
      <c r="D30" s="38">
        <f t="shared" si="21"/>
        <v>101.9</v>
      </c>
      <c r="E30" s="37">
        <f>SUM(E31:E31)</f>
        <v>53</v>
      </c>
      <c r="F30" s="37">
        <f>SUM(F31:F31)</f>
        <v>55</v>
      </c>
      <c r="G30" s="38">
        <f t="shared" si="32"/>
        <v>103.8</v>
      </c>
      <c r="H30" s="37">
        <f>SUM(H31:H31)</f>
        <v>55</v>
      </c>
      <c r="I30" s="38">
        <f t="shared" si="33"/>
        <v>100</v>
      </c>
      <c r="J30" s="37">
        <f>SUM(J31:J31)</f>
        <v>55</v>
      </c>
      <c r="K30" s="38">
        <f t="shared" si="34"/>
        <v>100</v>
      </c>
      <c r="L30" s="37">
        <f>SUM(L31:L31)</f>
        <v>55</v>
      </c>
      <c r="M30" s="38">
        <f t="shared" si="35"/>
        <v>100</v>
      </c>
      <c r="N30" s="37">
        <f>SUM(N31:N31)</f>
        <v>55</v>
      </c>
      <c r="O30" s="38">
        <f t="shared" si="36"/>
        <v>100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>
      <c r="A31" s="17" t="str">
        <f>'фонд начисленной заработной пла'!A102</f>
        <v>АО " Хомутовская ДЭП"</v>
      </c>
      <c r="B31" s="18">
        <v>54</v>
      </c>
      <c r="C31" s="19">
        <v>55</v>
      </c>
      <c r="D31" s="20">
        <f t="shared" si="21"/>
        <v>101.9</v>
      </c>
      <c r="E31" s="18">
        <v>53</v>
      </c>
      <c r="F31" s="19">
        <v>55</v>
      </c>
      <c r="G31" s="20">
        <f t="shared" si="32"/>
        <v>103.8</v>
      </c>
      <c r="H31" s="19">
        <v>55</v>
      </c>
      <c r="I31" s="20">
        <f t="shared" si="33"/>
        <v>100</v>
      </c>
      <c r="J31" s="19">
        <v>55</v>
      </c>
      <c r="K31" s="20">
        <f t="shared" si="34"/>
        <v>100</v>
      </c>
      <c r="L31" s="19">
        <v>55</v>
      </c>
      <c r="M31" s="20">
        <f t="shared" si="35"/>
        <v>100</v>
      </c>
      <c r="N31" s="19">
        <v>55</v>
      </c>
      <c r="O31" s="20">
        <f t="shared" si="36"/>
        <v>100</v>
      </c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24.75">
      <c r="A32" s="36" t="s">
        <v>50</v>
      </c>
      <c r="B32" s="37">
        <f>SUM(B33:B36)</f>
        <v>149</v>
      </c>
      <c r="C32" s="37">
        <f>SUM(C33:C36)</f>
        <v>141</v>
      </c>
      <c r="D32" s="38">
        <f t="shared" si="21"/>
        <v>94.6</v>
      </c>
      <c r="E32" s="37">
        <f>SUM(E33:E36)</f>
        <v>141</v>
      </c>
      <c r="F32" s="37">
        <f>SUM(F33:F36)</f>
        <v>117</v>
      </c>
      <c r="G32" s="38">
        <f t="shared" si="32"/>
        <v>83</v>
      </c>
      <c r="H32" s="37">
        <f>SUM(H33:H36)</f>
        <v>117</v>
      </c>
      <c r="I32" s="38">
        <f t="shared" si="33"/>
        <v>83</v>
      </c>
      <c r="J32" s="37">
        <f>SUM(J33:J36)</f>
        <v>118</v>
      </c>
      <c r="K32" s="38">
        <f t="shared" si="34"/>
        <v>100.9</v>
      </c>
      <c r="L32" s="37">
        <f>SUM(L33:L36)</f>
        <v>119</v>
      </c>
      <c r="M32" s="38">
        <f t="shared" si="35"/>
        <v>100.8</v>
      </c>
      <c r="N32" s="37">
        <f>SUM(N33:N36)</f>
        <v>120</v>
      </c>
      <c r="O32" s="38">
        <f t="shared" si="36"/>
        <v>100.8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>
      <c r="A33" s="17" t="str">
        <f>'фонд начисленной заработной пла'!A106</f>
        <v>ООО " Альянс"</v>
      </c>
      <c r="B33" s="18">
        <v>56</v>
      </c>
      <c r="C33" s="19">
        <v>37</v>
      </c>
      <c r="D33" s="20">
        <f t="shared" si="21"/>
        <v>66.099999999999994</v>
      </c>
      <c r="E33" s="18">
        <v>57</v>
      </c>
      <c r="F33" s="19"/>
      <c r="G33" s="20">
        <f t="shared" si="32"/>
        <v>0</v>
      </c>
      <c r="H33" s="19"/>
      <c r="I33" s="20">
        <f t="shared" si="33"/>
        <v>0</v>
      </c>
      <c r="J33" s="19"/>
      <c r="K33" s="20" t="e">
        <f t="shared" si="34"/>
        <v>#DIV/0!</v>
      </c>
      <c r="L33" s="19"/>
      <c r="M33" s="20" t="e">
        <f t="shared" si="35"/>
        <v>#DIV/0!</v>
      </c>
      <c r="N33" s="19"/>
      <c r="O33" s="20" t="e">
        <f t="shared" si="36"/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>
      <c r="A34" s="17" t="str">
        <f>'фонд начисленной заработной пла'!A107</f>
        <v>ООО "Гермес"</v>
      </c>
      <c r="B34" s="18">
        <v>5</v>
      </c>
      <c r="C34" s="19">
        <v>5</v>
      </c>
      <c r="D34" s="20">
        <f t="shared" si="21"/>
        <v>100</v>
      </c>
      <c r="E34" s="18">
        <v>5</v>
      </c>
      <c r="F34" s="19">
        <v>5</v>
      </c>
      <c r="G34" s="20">
        <f t="shared" si="32"/>
        <v>100</v>
      </c>
      <c r="H34" s="19">
        <v>5</v>
      </c>
      <c r="I34" s="20">
        <f t="shared" si="33"/>
        <v>100</v>
      </c>
      <c r="J34" s="19">
        <v>5</v>
      </c>
      <c r="K34" s="20">
        <f t="shared" si="34"/>
        <v>100</v>
      </c>
      <c r="L34" s="19">
        <v>5</v>
      </c>
      <c r="M34" s="20">
        <f t="shared" si="35"/>
        <v>100</v>
      </c>
      <c r="N34" s="19">
        <v>5</v>
      </c>
      <c r="O34" s="20">
        <f t="shared" si="36"/>
        <v>100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17" t="s">
        <v>97</v>
      </c>
      <c r="B35" s="18">
        <v>7</v>
      </c>
      <c r="C35" s="19">
        <v>7</v>
      </c>
      <c r="D35" s="20">
        <f t="shared" si="21"/>
        <v>100</v>
      </c>
      <c r="E35" s="18">
        <v>7</v>
      </c>
      <c r="F35" s="19">
        <v>7</v>
      </c>
      <c r="G35" s="20">
        <f t="shared" si="32"/>
        <v>100</v>
      </c>
      <c r="H35" s="19">
        <v>7</v>
      </c>
      <c r="I35" s="20">
        <f t="shared" si="33"/>
        <v>100</v>
      </c>
      <c r="J35" s="19">
        <v>7</v>
      </c>
      <c r="K35" s="20">
        <f t="shared" si="34"/>
        <v>100</v>
      </c>
      <c r="L35" s="19">
        <v>7</v>
      </c>
      <c r="M35" s="20">
        <f t="shared" si="35"/>
        <v>100</v>
      </c>
      <c r="N35" s="19">
        <v>7</v>
      </c>
      <c r="O35" s="20">
        <f t="shared" si="36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>
      <c r="A36" s="17" t="s">
        <v>9</v>
      </c>
      <c r="B36" s="18">
        <v>81</v>
      </c>
      <c r="C36" s="19">
        <v>92</v>
      </c>
      <c r="D36" s="20">
        <f t="shared" si="21"/>
        <v>113.6</v>
      </c>
      <c r="E36" s="18">
        <v>72</v>
      </c>
      <c r="F36" s="19">
        <v>105</v>
      </c>
      <c r="G36" s="20"/>
      <c r="H36" s="19">
        <v>105</v>
      </c>
      <c r="I36" s="20"/>
      <c r="J36" s="19">
        <v>106</v>
      </c>
      <c r="K36" s="20"/>
      <c r="L36" s="19">
        <v>107</v>
      </c>
      <c r="M36" s="20"/>
      <c r="N36" s="19">
        <v>108</v>
      </c>
      <c r="O36" s="20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>
      <c r="A37" s="36" t="s">
        <v>51</v>
      </c>
      <c r="B37" s="37">
        <f>SUM(B38:B38)</f>
        <v>17</v>
      </c>
      <c r="C37" s="37">
        <f>SUM(C38:C38)</f>
        <v>16</v>
      </c>
      <c r="D37" s="38">
        <f t="shared" si="21"/>
        <v>94.1</v>
      </c>
      <c r="E37" s="37">
        <f>SUM(E38:E38)</f>
        <v>16</v>
      </c>
      <c r="F37" s="37">
        <f>SUM(F38:F38)</f>
        <v>15</v>
      </c>
      <c r="G37" s="38">
        <f t="shared" si="32"/>
        <v>93.8</v>
      </c>
      <c r="H37" s="37">
        <f>SUM(H38:H38)</f>
        <v>15</v>
      </c>
      <c r="I37" s="38">
        <f t="shared" si="33"/>
        <v>93.8</v>
      </c>
      <c r="J37" s="37">
        <f>SUM(J38:J38)</f>
        <v>15</v>
      </c>
      <c r="K37" s="38">
        <f t="shared" si="34"/>
        <v>100</v>
      </c>
      <c r="L37" s="37">
        <f>SUM(L38:L38)</f>
        <v>15</v>
      </c>
      <c r="M37" s="38">
        <f t="shared" si="35"/>
        <v>100</v>
      </c>
      <c r="N37" s="37">
        <f>SUM(N38:N38)</f>
        <v>15</v>
      </c>
      <c r="O37" s="38">
        <f t="shared" si="36"/>
        <v>100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>
      <c r="A38" s="17" t="str">
        <f>'фонд начисленной заработной пла'!A111</f>
        <v>ОГУП " Хомутовская Автоколона   № 1494"</v>
      </c>
      <c r="B38" s="19">
        <v>17</v>
      </c>
      <c r="C38" s="19">
        <v>16</v>
      </c>
      <c r="D38" s="20">
        <f t="shared" si="21"/>
        <v>94.1</v>
      </c>
      <c r="E38" s="19">
        <v>16</v>
      </c>
      <c r="F38" s="19">
        <v>15</v>
      </c>
      <c r="G38" s="20">
        <f t="shared" si="32"/>
        <v>93.8</v>
      </c>
      <c r="H38" s="19">
        <v>15</v>
      </c>
      <c r="I38" s="20">
        <f t="shared" si="33"/>
        <v>93.8</v>
      </c>
      <c r="J38" s="19">
        <v>15</v>
      </c>
      <c r="K38" s="20">
        <f t="shared" si="34"/>
        <v>100</v>
      </c>
      <c r="L38" s="19">
        <v>15</v>
      </c>
      <c r="M38" s="20">
        <f t="shared" si="35"/>
        <v>100</v>
      </c>
      <c r="N38" s="19">
        <v>15</v>
      </c>
      <c r="O38" s="20">
        <f t="shared" si="36"/>
        <v>100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>
      <c r="A39" s="36" t="s">
        <v>9</v>
      </c>
      <c r="B39" s="37">
        <f>SUM(B40:B40)</f>
        <v>331</v>
      </c>
      <c r="C39" s="37">
        <f>SUM(C40:C40)</f>
        <v>267</v>
      </c>
      <c r="D39" s="38">
        <f t="shared" si="21"/>
        <v>80.7</v>
      </c>
      <c r="E39" s="37">
        <f>SUM(E40:E40)</f>
        <v>274</v>
      </c>
      <c r="F39" s="37">
        <f>SUM(F40:F40)</f>
        <v>255</v>
      </c>
      <c r="G39" s="38">
        <f t="shared" si="32"/>
        <v>93.1</v>
      </c>
      <c r="H39" s="37">
        <f>SUM(H40:H40)</f>
        <v>282</v>
      </c>
      <c r="I39" s="38">
        <f t="shared" si="33"/>
        <v>105.6</v>
      </c>
      <c r="J39" s="37">
        <f>SUM(J40:J40)</f>
        <v>282</v>
      </c>
      <c r="K39" s="38">
        <f t="shared" si="34"/>
        <v>100</v>
      </c>
      <c r="L39" s="37">
        <f>SUM(L40:L40)</f>
        <v>283</v>
      </c>
      <c r="M39" s="38">
        <f t="shared" si="35"/>
        <v>100.4</v>
      </c>
      <c r="N39" s="37">
        <f>SUM(N40:N40)</f>
        <v>285</v>
      </c>
      <c r="O39" s="38">
        <f t="shared" si="36"/>
        <v>100.7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>
      <c r="A40" s="58"/>
      <c r="B40" s="19">
        <v>331</v>
      </c>
      <c r="C40" s="19">
        <v>267</v>
      </c>
      <c r="D40" s="19">
        <f t="shared" si="21"/>
        <v>80.7</v>
      </c>
      <c r="E40" s="19">
        <v>274</v>
      </c>
      <c r="F40" s="19">
        <v>255</v>
      </c>
      <c r="G40" s="20">
        <f t="shared" si="32"/>
        <v>93.1</v>
      </c>
      <c r="H40" s="19">
        <v>282</v>
      </c>
      <c r="I40" s="20">
        <f t="shared" si="33"/>
        <v>105.6</v>
      </c>
      <c r="J40" s="19">
        <v>282</v>
      </c>
      <c r="K40" s="20">
        <f t="shared" si="34"/>
        <v>100</v>
      </c>
      <c r="L40" s="19">
        <v>283</v>
      </c>
      <c r="M40" s="20">
        <f t="shared" si="35"/>
        <v>100.4</v>
      </c>
      <c r="N40" s="19">
        <v>285</v>
      </c>
      <c r="O40" s="20">
        <f t="shared" si="36"/>
        <v>100.7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>
      <c r="A41" s="26" t="s">
        <v>8</v>
      </c>
      <c r="B41" s="29"/>
      <c r="C41" s="30"/>
      <c r="D41" s="28"/>
      <c r="E41" s="29"/>
      <c r="F41" s="30"/>
      <c r="G41" s="28"/>
      <c r="H41" s="30"/>
      <c r="I41" s="28"/>
      <c r="J41" s="30"/>
      <c r="K41" s="28"/>
      <c r="L41" s="30"/>
      <c r="M41" s="28"/>
      <c r="N41" s="30"/>
      <c r="O41" s="28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36.75">
      <c r="A42" s="36" t="s">
        <v>53</v>
      </c>
      <c r="B42" s="37">
        <f>SUM(B43:B45)</f>
        <v>97</v>
      </c>
      <c r="C42" s="37">
        <f>SUM(C43:C45)</f>
        <v>62</v>
      </c>
      <c r="D42" s="38">
        <f t="shared" si="21"/>
        <v>63.9</v>
      </c>
      <c r="E42" s="37">
        <f>SUM(E43:E45)</f>
        <v>59</v>
      </c>
      <c r="F42" s="37">
        <f>SUM(F43:F45)</f>
        <v>63</v>
      </c>
      <c r="G42" s="38">
        <f t="shared" ref="G42:G44" si="37">ROUND(F42/E42*100,1)</f>
        <v>106.8</v>
      </c>
      <c r="H42" s="37">
        <f>SUM(H43:H45)</f>
        <v>63</v>
      </c>
      <c r="I42" s="38">
        <f t="shared" ref="I42:I45" si="38">ROUND(H42/C42*100,1)</f>
        <v>101.6</v>
      </c>
      <c r="J42" s="37">
        <f>SUM(J43:J45)</f>
        <v>63</v>
      </c>
      <c r="K42" s="38">
        <f t="shared" ref="K42:K44" si="39">ROUND(J42/H42*100,1)</f>
        <v>100</v>
      </c>
      <c r="L42" s="37">
        <f>SUM(L43:L45)</f>
        <v>64</v>
      </c>
      <c r="M42" s="38">
        <f t="shared" ref="M42:M44" si="40">ROUND(L42/J42*100,1)</f>
        <v>101.6</v>
      </c>
      <c r="N42" s="37">
        <f>SUM(N43:N45)</f>
        <v>64</v>
      </c>
      <c r="O42" s="38">
        <f t="shared" ref="O42:O44" si="41">ROUND(N42/L42*100,1)</f>
        <v>100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>
      <c r="A43" s="17" t="str">
        <f>'фонд начисленной заработной пла'!A122</f>
        <v>Администрация Хомутовского района</v>
      </c>
      <c r="B43" s="19">
        <v>41</v>
      </c>
      <c r="C43" s="19">
        <v>45</v>
      </c>
      <c r="D43" s="19">
        <f t="shared" si="21"/>
        <v>109.8</v>
      </c>
      <c r="E43" s="19">
        <v>42</v>
      </c>
      <c r="F43" s="19">
        <v>46</v>
      </c>
      <c r="G43" s="20">
        <f t="shared" si="37"/>
        <v>109.5</v>
      </c>
      <c r="H43" s="19">
        <v>46</v>
      </c>
      <c r="I43" s="20">
        <f t="shared" si="38"/>
        <v>102.2</v>
      </c>
      <c r="J43" s="19">
        <v>46</v>
      </c>
      <c r="K43" s="20">
        <f t="shared" si="39"/>
        <v>100</v>
      </c>
      <c r="L43" s="19">
        <v>47</v>
      </c>
      <c r="M43" s="20">
        <f t="shared" si="40"/>
        <v>102.2</v>
      </c>
      <c r="N43" s="19">
        <v>47</v>
      </c>
      <c r="O43" s="20">
        <f t="shared" si="41"/>
        <v>100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>
      <c r="A44" s="17" t="str">
        <f>'фонд начисленной заработной пла'!A123</f>
        <v>Администрация  посёлка Хомутовка</v>
      </c>
      <c r="B44" s="19">
        <v>6</v>
      </c>
      <c r="C44" s="19">
        <v>7</v>
      </c>
      <c r="D44" s="19">
        <f t="shared" si="21"/>
        <v>116.7</v>
      </c>
      <c r="E44" s="19">
        <v>7</v>
      </c>
      <c r="F44" s="19">
        <v>7</v>
      </c>
      <c r="G44" s="20">
        <f t="shared" si="37"/>
        <v>100</v>
      </c>
      <c r="H44" s="19">
        <v>7</v>
      </c>
      <c r="I44" s="20">
        <f t="shared" si="38"/>
        <v>100</v>
      </c>
      <c r="J44" s="19">
        <v>7</v>
      </c>
      <c r="K44" s="20">
        <f t="shared" si="39"/>
        <v>100</v>
      </c>
      <c r="L44" s="19">
        <v>7</v>
      </c>
      <c r="M44" s="20">
        <f t="shared" si="40"/>
        <v>100</v>
      </c>
      <c r="N44" s="19">
        <v>7</v>
      </c>
      <c r="O44" s="20">
        <f t="shared" si="41"/>
        <v>100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>
      <c r="A45" s="17" t="str">
        <f>'фонд начисленной заработной пла'!A124</f>
        <v>прочие</v>
      </c>
      <c r="B45" s="19">
        <v>50</v>
      </c>
      <c r="C45" s="19">
        <v>10</v>
      </c>
      <c r="D45" s="19">
        <f t="shared" si="21"/>
        <v>20</v>
      </c>
      <c r="E45" s="19">
        <v>10</v>
      </c>
      <c r="F45" s="19">
        <v>10</v>
      </c>
      <c r="G45" s="20">
        <f t="shared" si="32"/>
        <v>100</v>
      </c>
      <c r="H45" s="19">
        <v>10</v>
      </c>
      <c r="I45" s="20">
        <f t="shared" si="38"/>
        <v>100</v>
      </c>
      <c r="J45" s="19">
        <v>10</v>
      </c>
      <c r="K45" s="20">
        <f t="shared" si="34"/>
        <v>100</v>
      </c>
      <c r="L45" s="19">
        <v>10</v>
      </c>
      <c r="M45" s="20">
        <f t="shared" si="35"/>
        <v>100</v>
      </c>
      <c r="N45" s="19">
        <v>10</v>
      </c>
      <c r="O45" s="20">
        <f t="shared" si="36"/>
        <v>100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>
      <c r="A46" s="36" t="s">
        <v>54</v>
      </c>
      <c r="B46" s="39">
        <f>ROUND(B48+B53+B56,1)</f>
        <v>893</v>
      </c>
      <c r="C46" s="39">
        <f>ROUND(C48+C53+C56,1)</f>
        <v>877</v>
      </c>
      <c r="D46" s="37">
        <f t="shared" si="21"/>
        <v>98.2</v>
      </c>
      <c r="E46" s="39">
        <f>ROUND(E48+E53+E56,1)</f>
        <v>868</v>
      </c>
      <c r="F46" s="39">
        <f>ROUND(F48+F53+F56,1)</f>
        <v>858</v>
      </c>
      <c r="G46" s="37">
        <f t="shared" si="32"/>
        <v>98.8</v>
      </c>
      <c r="H46" s="39">
        <f>ROUND(H48+H53+H56,1)</f>
        <v>861</v>
      </c>
      <c r="I46" s="37">
        <f>ROUND(H46/C46*100,1)</f>
        <v>98.2</v>
      </c>
      <c r="J46" s="39">
        <f>ROUND(J48+J53+J56,1)</f>
        <v>862</v>
      </c>
      <c r="K46" s="37">
        <f t="shared" si="34"/>
        <v>100.1</v>
      </c>
      <c r="L46" s="39">
        <f>ROUND(L48+L53+L56,1)</f>
        <v>863</v>
      </c>
      <c r="M46" s="37">
        <f t="shared" si="35"/>
        <v>100.1</v>
      </c>
      <c r="N46" s="39">
        <f>ROUND(N48+N53+N56,1)</f>
        <v>865</v>
      </c>
      <c r="O46" s="37">
        <f t="shared" si="36"/>
        <v>100.2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>
      <c r="A47" s="47" t="s">
        <v>5</v>
      </c>
      <c r="B47" s="48"/>
      <c r="C47" s="49"/>
      <c r="D47" s="42"/>
      <c r="E47" s="48"/>
      <c r="F47" s="49"/>
      <c r="G47" s="42"/>
      <c r="H47" s="49"/>
      <c r="I47" s="42"/>
      <c r="J47" s="49"/>
      <c r="K47" s="42"/>
      <c r="L47" s="49"/>
      <c r="M47" s="42"/>
      <c r="N47" s="49"/>
      <c r="O47" s="4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>
      <c r="A48" s="47" t="s">
        <v>55</v>
      </c>
      <c r="B48" s="37">
        <f>SUM(B49:B52)</f>
        <v>549</v>
      </c>
      <c r="C48" s="37">
        <f>SUM(C49:C52)</f>
        <v>543</v>
      </c>
      <c r="D48" s="42">
        <f t="shared" si="21"/>
        <v>98.9</v>
      </c>
      <c r="E48" s="37">
        <f>SUM(E49:E52)</f>
        <v>535</v>
      </c>
      <c r="F48" s="37">
        <f>SUM(F49:F52)</f>
        <v>530</v>
      </c>
      <c r="G48" s="42">
        <f t="shared" si="32"/>
        <v>99.1</v>
      </c>
      <c r="H48" s="37">
        <f>SUM(H49:H52)</f>
        <v>533</v>
      </c>
      <c r="I48" s="42">
        <f>ROUND(H48/C48*100,1)</f>
        <v>98.2</v>
      </c>
      <c r="J48" s="37">
        <f>SUM(J49:J52)</f>
        <v>533</v>
      </c>
      <c r="K48" s="42">
        <f t="shared" si="34"/>
        <v>100</v>
      </c>
      <c r="L48" s="37">
        <f>SUM(L49:L52)</f>
        <v>534</v>
      </c>
      <c r="M48" s="42">
        <f t="shared" si="35"/>
        <v>100.2</v>
      </c>
      <c r="N48" s="37">
        <f>SUM(N49:N52)</f>
        <v>535</v>
      </c>
      <c r="O48" s="42">
        <f t="shared" si="36"/>
        <v>100.2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>
      <c r="A49" s="17" t="str">
        <f>'фонд начисленной заработной пла'!A128</f>
        <v>Хомутовская школа</v>
      </c>
      <c r="B49" s="19">
        <v>94</v>
      </c>
      <c r="C49" s="19">
        <v>97</v>
      </c>
      <c r="D49" s="20">
        <f t="shared" si="21"/>
        <v>103.2</v>
      </c>
      <c r="E49" s="19">
        <v>98</v>
      </c>
      <c r="F49" s="19">
        <v>99</v>
      </c>
      <c r="G49" s="20">
        <f t="shared" si="32"/>
        <v>101</v>
      </c>
      <c r="H49" s="19">
        <v>99</v>
      </c>
      <c r="I49" s="20">
        <f t="shared" ref="I49:I51" si="42">ROUND(H49/C49*100,1)</f>
        <v>102.1</v>
      </c>
      <c r="J49" s="19">
        <v>99</v>
      </c>
      <c r="K49" s="20">
        <f t="shared" si="34"/>
        <v>100</v>
      </c>
      <c r="L49" s="19">
        <v>99</v>
      </c>
      <c r="M49" s="20">
        <f t="shared" si="35"/>
        <v>100</v>
      </c>
      <c r="N49" s="19">
        <v>99</v>
      </c>
      <c r="O49" s="20">
        <f t="shared" si="36"/>
        <v>100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23.25">
      <c r="A50" s="17" t="s">
        <v>105</v>
      </c>
      <c r="B50" s="19">
        <v>53</v>
      </c>
      <c r="C50" s="19">
        <v>52</v>
      </c>
      <c r="D50" s="20">
        <f t="shared" si="21"/>
        <v>98.1</v>
      </c>
      <c r="E50" s="19">
        <v>52</v>
      </c>
      <c r="F50" s="19">
        <v>51</v>
      </c>
      <c r="G50" s="20">
        <f t="shared" si="32"/>
        <v>98.1</v>
      </c>
      <c r="H50" s="19">
        <v>51</v>
      </c>
      <c r="I50" s="20">
        <f t="shared" si="42"/>
        <v>98.1</v>
      </c>
      <c r="J50" s="19">
        <v>51</v>
      </c>
      <c r="K50" s="20">
        <f t="shared" si="34"/>
        <v>100</v>
      </c>
      <c r="L50" s="19">
        <v>51</v>
      </c>
      <c r="M50" s="20">
        <f t="shared" si="35"/>
        <v>100</v>
      </c>
      <c r="N50" s="19">
        <v>51</v>
      </c>
      <c r="O50" s="20">
        <f t="shared" si="36"/>
        <v>100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>
      <c r="A51" s="17" t="s">
        <v>106</v>
      </c>
      <c r="B51" s="19">
        <v>71</v>
      </c>
      <c r="C51" s="19">
        <v>69</v>
      </c>
      <c r="D51" s="20">
        <f t="shared" si="21"/>
        <v>97.2</v>
      </c>
      <c r="E51" s="19">
        <v>71</v>
      </c>
      <c r="F51" s="19">
        <v>69</v>
      </c>
      <c r="G51" s="20">
        <f t="shared" si="32"/>
        <v>97.2</v>
      </c>
      <c r="H51" s="19">
        <v>69</v>
      </c>
      <c r="I51" s="20">
        <f t="shared" si="42"/>
        <v>100</v>
      </c>
      <c r="J51" s="19">
        <v>69</v>
      </c>
      <c r="K51" s="20">
        <f t="shared" si="34"/>
        <v>100</v>
      </c>
      <c r="L51" s="19">
        <v>69</v>
      </c>
      <c r="M51" s="20">
        <f t="shared" si="35"/>
        <v>100</v>
      </c>
      <c r="N51" s="19">
        <v>69</v>
      </c>
      <c r="O51" s="20">
        <f t="shared" si="36"/>
        <v>100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>
      <c r="A52" s="17" t="s">
        <v>9</v>
      </c>
      <c r="B52" s="19">
        <v>331</v>
      </c>
      <c r="C52" s="19">
        <v>325</v>
      </c>
      <c r="D52" s="20">
        <f t="shared" si="21"/>
        <v>98.2</v>
      </c>
      <c r="E52" s="19">
        <v>314</v>
      </c>
      <c r="F52" s="19">
        <v>311</v>
      </c>
      <c r="G52" s="20">
        <f t="shared" si="32"/>
        <v>99</v>
      </c>
      <c r="H52" s="19">
        <v>314</v>
      </c>
      <c r="I52" s="20">
        <f t="shared" ref="I52" si="43">ROUND(H52/C52*100,1)</f>
        <v>96.6</v>
      </c>
      <c r="J52" s="19">
        <v>314</v>
      </c>
      <c r="K52" s="20">
        <f t="shared" si="34"/>
        <v>100</v>
      </c>
      <c r="L52" s="19">
        <v>315</v>
      </c>
      <c r="M52" s="20">
        <f t="shared" si="35"/>
        <v>100.3</v>
      </c>
      <c r="N52" s="19">
        <v>316</v>
      </c>
      <c r="O52" s="20">
        <f t="shared" si="36"/>
        <v>100.3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24.75">
      <c r="A53" s="51" t="s">
        <v>56</v>
      </c>
      <c r="B53" s="37">
        <f>SUM(B54:B55)</f>
        <v>245</v>
      </c>
      <c r="C53" s="37">
        <f>SUM(C54:C55)</f>
        <v>242</v>
      </c>
      <c r="D53" s="42">
        <f t="shared" si="21"/>
        <v>98.8</v>
      </c>
      <c r="E53" s="37">
        <f t="shared" ref="E53:F53" si="44">SUM(E54:E55)</f>
        <v>240</v>
      </c>
      <c r="F53" s="37">
        <f t="shared" si="44"/>
        <v>236</v>
      </c>
      <c r="G53" s="42">
        <f t="shared" si="32"/>
        <v>98.3</v>
      </c>
      <c r="H53" s="37">
        <f t="shared" ref="H53" si="45">SUM(H54:H55)</f>
        <v>236</v>
      </c>
      <c r="I53" s="42">
        <f>ROUND(H53/C53*100,1)</f>
        <v>97.5</v>
      </c>
      <c r="J53" s="37">
        <f t="shared" ref="J53" si="46">SUM(J54:J55)</f>
        <v>237</v>
      </c>
      <c r="K53" s="42">
        <f t="shared" si="34"/>
        <v>100.4</v>
      </c>
      <c r="L53" s="37">
        <f t="shared" ref="L53" si="47">SUM(L54:L55)</f>
        <v>237</v>
      </c>
      <c r="M53" s="42">
        <f t="shared" si="35"/>
        <v>100</v>
      </c>
      <c r="N53" s="37">
        <f t="shared" ref="N53" si="48">SUM(N54:N55)</f>
        <v>238</v>
      </c>
      <c r="O53" s="42">
        <f t="shared" si="36"/>
        <v>100.4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>
      <c r="A54" s="17" t="str">
        <f>'фонд начисленной заработной пла'!A133</f>
        <v>ОБУЗ " Хомутовская ЦРБ"</v>
      </c>
      <c r="B54" s="19">
        <v>191</v>
      </c>
      <c r="C54" s="19">
        <v>188</v>
      </c>
      <c r="D54" s="20">
        <f t="shared" si="21"/>
        <v>98.4</v>
      </c>
      <c r="E54" s="19">
        <v>188</v>
      </c>
      <c r="F54" s="19">
        <v>186</v>
      </c>
      <c r="G54" s="20">
        <f t="shared" si="32"/>
        <v>98.9</v>
      </c>
      <c r="H54" s="19">
        <v>186</v>
      </c>
      <c r="I54" s="20">
        <f t="shared" ref="I54:I55" si="49">ROUND(H54/C54*100,1)</f>
        <v>98.9</v>
      </c>
      <c r="J54" s="19">
        <v>186</v>
      </c>
      <c r="K54" s="20">
        <f t="shared" si="34"/>
        <v>100</v>
      </c>
      <c r="L54" s="19">
        <v>186</v>
      </c>
      <c r="M54" s="20">
        <f t="shared" si="35"/>
        <v>100</v>
      </c>
      <c r="N54" s="19">
        <v>186</v>
      </c>
      <c r="O54" s="20">
        <f t="shared" si="36"/>
        <v>100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>
      <c r="A55" s="17" t="s">
        <v>9</v>
      </c>
      <c r="B55" s="19">
        <v>54</v>
      </c>
      <c r="C55" s="19">
        <v>54</v>
      </c>
      <c r="D55" s="20">
        <f t="shared" si="21"/>
        <v>100</v>
      </c>
      <c r="E55" s="19">
        <v>52</v>
      </c>
      <c r="F55" s="19">
        <v>50</v>
      </c>
      <c r="G55" s="20">
        <f t="shared" si="32"/>
        <v>96.2</v>
      </c>
      <c r="H55" s="19">
        <v>50</v>
      </c>
      <c r="I55" s="20">
        <f t="shared" si="49"/>
        <v>92.6</v>
      </c>
      <c r="J55" s="19">
        <v>51</v>
      </c>
      <c r="K55" s="20">
        <f t="shared" si="34"/>
        <v>102</v>
      </c>
      <c r="L55" s="19">
        <v>51</v>
      </c>
      <c r="M55" s="20">
        <f t="shared" si="35"/>
        <v>100</v>
      </c>
      <c r="N55" s="19">
        <v>52</v>
      </c>
      <c r="O55" s="20">
        <f t="shared" si="36"/>
        <v>102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24.75">
      <c r="A56" s="51" t="s">
        <v>57</v>
      </c>
      <c r="B56" s="37">
        <f>SUM(B57:B59)</f>
        <v>99</v>
      </c>
      <c r="C56" s="37">
        <f>SUM(C57:C59)</f>
        <v>92</v>
      </c>
      <c r="D56" s="42">
        <f t="shared" si="21"/>
        <v>92.9</v>
      </c>
      <c r="E56" s="37">
        <f t="shared" ref="E56:F56" si="50">SUM(E57:E59)</f>
        <v>93</v>
      </c>
      <c r="F56" s="37">
        <f t="shared" si="50"/>
        <v>92</v>
      </c>
      <c r="G56" s="42">
        <f t="shared" si="32"/>
        <v>98.9</v>
      </c>
      <c r="H56" s="37">
        <f t="shared" ref="H56" si="51">SUM(H57:H59)</f>
        <v>92</v>
      </c>
      <c r="I56" s="42">
        <f>ROUND(H56/C56*100,1)</f>
        <v>100</v>
      </c>
      <c r="J56" s="37">
        <f t="shared" ref="J56" si="52">SUM(J57:J59)</f>
        <v>92</v>
      </c>
      <c r="K56" s="42">
        <f t="shared" si="34"/>
        <v>100</v>
      </c>
      <c r="L56" s="37">
        <f t="shared" ref="L56" si="53">SUM(L57:L59)</f>
        <v>92</v>
      </c>
      <c r="M56" s="42">
        <f t="shared" si="35"/>
        <v>100</v>
      </c>
      <c r="N56" s="37">
        <f t="shared" ref="N56" si="54">SUM(N57:N59)</f>
        <v>92</v>
      </c>
      <c r="O56" s="42">
        <f t="shared" si="36"/>
        <v>100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>
      <c r="A57" s="17" t="s">
        <v>107</v>
      </c>
      <c r="B57" s="19">
        <v>36.200000000000003</v>
      </c>
      <c r="C57" s="19">
        <v>32</v>
      </c>
      <c r="D57" s="20">
        <f t="shared" si="21"/>
        <v>88.4</v>
      </c>
      <c r="E57" s="19">
        <v>31.7</v>
      </c>
      <c r="F57" s="19">
        <v>32.299999999999997</v>
      </c>
      <c r="G57" s="20">
        <f t="shared" si="32"/>
        <v>101.9</v>
      </c>
      <c r="H57" s="19">
        <v>32.299999999999997</v>
      </c>
      <c r="I57" s="20">
        <f t="shared" ref="I57:I58" si="55">ROUND(H57/C57*100,1)</f>
        <v>100.9</v>
      </c>
      <c r="J57" s="19">
        <v>32.299999999999997</v>
      </c>
      <c r="K57" s="20">
        <f t="shared" si="34"/>
        <v>100</v>
      </c>
      <c r="L57" s="19">
        <v>32.299999999999997</v>
      </c>
      <c r="M57" s="20">
        <f t="shared" si="35"/>
        <v>100</v>
      </c>
      <c r="N57" s="19">
        <v>32.299999999999997</v>
      </c>
      <c r="O57" s="20">
        <f t="shared" si="36"/>
        <v>100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>
      <c r="A58" s="17" t="s">
        <v>108</v>
      </c>
      <c r="B58" s="19">
        <v>32.799999999999997</v>
      </c>
      <c r="C58" s="19">
        <v>32</v>
      </c>
      <c r="D58" s="20">
        <f t="shared" si="21"/>
        <v>97.6</v>
      </c>
      <c r="E58" s="19">
        <v>32.299999999999997</v>
      </c>
      <c r="F58" s="19">
        <v>31.7</v>
      </c>
      <c r="G58" s="20">
        <f t="shared" si="32"/>
        <v>98.1</v>
      </c>
      <c r="H58" s="19">
        <v>31.7</v>
      </c>
      <c r="I58" s="20">
        <f t="shared" si="55"/>
        <v>99.1</v>
      </c>
      <c r="J58" s="19">
        <v>31.7</v>
      </c>
      <c r="K58" s="20">
        <f t="shared" si="34"/>
        <v>100</v>
      </c>
      <c r="L58" s="19">
        <v>31.7</v>
      </c>
      <c r="M58" s="20">
        <f t="shared" si="35"/>
        <v>100</v>
      </c>
      <c r="N58" s="19">
        <v>31.7</v>
      </c>
      <c r="O58" s="20">
        <f t="shared" si="36"/>
        <v>100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>
      <c r="A59" s="17" t="s">
        <v>9</v>
      </c>
      <c r="B59" s="19">
        <v>30</v>
      </c>
      <c r="C59" s="19">
        <v>28</v>
      </c>
      <c r="D59" s="20">
        <f t="shared" si="21"/>
        <v>93.3</v>
      </c>
      <c r="E59" s="19">
        <v>29</v>
      </c>
      <c r="F59" s="19">
        <v>28</v>
      </c>
      <c r="G59" s="20">
        <f t="shared" si="32"/>
        <v>96.6</v>
      </c>
      <c r="H59" s="19">
        <v>28</v>
      </c>
      <c r="I59" s="20">
        <f t="shared" ref="I59" si="56">ROUND(H59/C59*100,1)</f>
        <v>100</v>
      </c>
      <c r="J59" s="19">
        <v>28</v>
      </c>
      <c r="K59" s="20">
        <f t="shared" si="34"/>
        <v>100</v>
      </c>
      <c r="L59" s="19">
        <v>28</v>
      </c>
      <c r="M59" s="20">
        <f t="shared" si="35"/>
        <v>100</v>
      </c>
      <c r="N59" s="19">
        <v>28</v>
      </c>
      <c r="O59" s="20">
        <f t="shared" si="36"/>
        <v>100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>
      <c r="A60" s="36" t="s">
        <v>6</v>
      </c>
      <c r="B60" s="39">
        <f>B8-B46-B42</f>
        <v>944</v>
      </c>
      <c r="C60" s="39">
        <f>C8-C46-C42</f>
        <v>909</v>
      </c>
      <c r="D60" s="37">
        <f>ROUND(C60/B60*100,1)</f>
        <v>96.3</v>
      </c>
      <c r="E60" s="39">
        <f>E8-E46-E42</f>
        <v>873</v>
      </c>
      <c r="F60" s="39">
        <f>F8-F46-F42</f>
        <v>853</v>
      </c>
      <c r="G60" s="37">
        <f t="shared" si="32"/>
        <v>97.7</v>
      </c>
      <c r="H60" s="39">
        <f>H8-H46-H42</f>
        <v>895</v>
      </c>
      <c r="I60" s="37">
        <f>ROUND(H60/C60*100,1)</f>
        <v>98.5</v>
      </c>
      <c r="J60" s="39">
        <f>J8-J46-J42</f>
        <v>893</v>
      </c>
      <c r="K60" s="37">
        <f t="shared" si="34"/>
        <v>99.8</v>
      </c>
      <c r="L60" s="39">
        <f>L8-L46-L42</f>
        <v>894</v>
      </c>
      <c r="M60" s="37">
        <f t="shared" si="35"/>
        <v>100.1</v>
      </c>
      <c r="N60" s="39">
        <f>N8-N46-N42</f>
        <v>897</v>
      </c>
      <c r="O60" s="37">
        <f t="shared" si="36"/>
        <v>100.3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>
      <c r="A61" s="9"/>
      <c r="B61" s="13"/>
      <c r="C61" s="14"/>
      <c r="D61" s="8"/>
      <c r="E61" s="13"/>
      <c r="F61" s="14"/>
      <c r="G61" s="8"/>
      <c r="H61" s="14"/>
      <c r="I61" s="8"/>
      <c r="J61" s="14"/>
      <c r="K61" s="8"/>
      <c r="L61" s="14"/>
      <c r="M61" s="8"/>
      <c r="N61" s="14"/>
      <c r="O61" s="8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>
      <c r="A62" s="45" t="s">
        <v>74</v>
      </c>
      <c r="B62" s="13"/>
      <c r="C62" s="14"/>
      <c r="D62" s="8"/>
      <c r="E62" s="13"/>
      <c r="F62" s="14"/>
      <c r="G62" s="8"/>
      <c r="H62" s="14"/>
      <c r="I62" s="8"/>
      <c r="J62" s="14"/>
      <c r="K62" s="8"/>
      <c r="L62" s="14"/>
      <c r="M62" s="8"/>
      <c r="N62" s="14"/>
      <c r="O62" s="8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>
      <c r="A63" s="46" t="s">
        <v>58</v>
      </c>
      <c r="B63" s="13"/>
      <c r="C63" s="14"/>
      <c r="D63" s="8"/>
      <c r="E63" s="13"/>
      <c r="F63" s="14"/>
      <c r="G63" s="8"/>
      <c r="H63" s="14"/>
      <c r="I63" s="8"/>
      <c r="J63" s="14"/>
      <c r="K63" s="8"/>
      <c r="L63" s="14"/>
      <c r="M63" s="8"/>
      <c r="N63" s="14"/>
      <c r="O63" s="8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>
      <c r="A64" s="44" t="str">
        <f>'фонд начисленной заработной пла'!A143</f>
        <v>МО "Посёлок Хомутовка"</v>
      </c>
      <c r="B64" s="41">
        <v>1021</v>
      </c>
      <c r="C64" s="41">
        <v>971</v>
      </c>
      <c r="D64" s="42">
        <f t="shared" ref="D64:D68" si="57">ROUND(C64/B64*100,1)</f>
        <v>95.1</v>
      </c>
      <c r="E64" s="43">
        <v>962</v>
      </c>
      <c r="F64" s="41">
        <v>943</v>
      </c>
      <c r="G64" s="42">
        <f t="shared" ref="G64:G68" si="58">ROUND(F64/E64*100,1)</f>
        <v>98</v>
      </c>
      <c r="H64" s="41">
        <v>955</v>
      </c>
      <c r="I64" s="42">
        <f t="shared" ref="I64:I68" si="59">ROUND(H64/C64*100,1)</f>
        <v>98.4</v>
      </c>
      <c r="J64" s="41">
        <v>957</v>
      </c>
      <c r="K64" s="42">
        <f t="shared" ref="K64:K68" si="60">ROUND(J64/H64*100,1)</f>
        <v>100.2</v>
      </c>
      <c r="L64" s="41">
        <v>962</v>
      </c>
      <c r="M64" s="42">
        <f t="shared" ref="M64:M66" si="61">ROUND(L64/J64*100,1)</f>
        <v>100.5</v>
      </c>
      <c r="N64" s="41">
        <v>962</v>
      </c>
      <c r="O64" s="42">
        <f t="shared" ref="O64:O66" si="62">ROUND(N64/L64*100,1)</f>
        <v>100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>
      <c r="A65" s="44" t="str">
        <f>'фонд начисленной заработной пла'!A144</f>
        <v>МО "Гламаздинский сельсовет"</v>
      </c>
      <c r="B65" s="41">
        <v>85</v>
      </c>
      <c r="C65" s="41">
        <v>107</v>
      </c>
      <c r="D65" s="42">
        <f t="shared" si="57"/>
        <v>125.9</v>
      </c>
      <c r="E65" s="43">
        <v>102</v>
      </c>
      <c r="F65" s="41">
        <v>87</v>
      </c>
      <c r="G65" s="42">
        <f t="shared" si="58"/>
        <v>85.3</v>
      </c>
      <c r="H65" s="41">
        <v>109</v>
      </c>
      <c r="I65" s="42">
        <f t="shared" si="59"/>
        <v>101.9</v>
      </c>
      <c r="J65" s="41">
        <v>109</v>
      </c>
      <c r="K65" s="42">
        <f t="shared" si="60"/>
        <v>100</v>
      </c>
      <c r="L65" s="41">
        <v>109</v>
      </c>
      <c r="M65" s="42">
        <f t="shared" si="61"/>
        <v>100</v>
      </c>
      <c r="N65" s="41">
        <v>109</v>
      </c>
      <c r="O65" s="42">
        <f t="shared" si="62"/>
        <v>100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>
      <c r="A66" s="44" t="str">
        <f>'фонд начисленной заработной пла'!A145</f>
        <v>МО "Дубовицкий сельсовет"</v>
      </c>
      <c r="B66" s="41">
        <v>26</v>
      </c>
      <c r="C66" s="41">
        <v>23</v>
      </c>
      <c r="D66" s="42">
        <f t="shared" si="57"/>
        <v>88.5</v>
      </c>
      <c r="E66" s="43">
        <v>23</v>
      </c>
      <c r="F66" s="41">
        <v>23</v>
      </c>
      <c r="G66" s="42">
        <f t="shared" si="58"/>
        <v>100</v>
      </c>
      <c r="H66" s="41">
        <v>23</v>
      </c>
      <c r="I66" s="42">
        <f t="shared" si="59"/>
        <v>100</v>
      </c>
      <c r="J66" s="41">
        <v>23</v>
      </c>
      <c r="K66" s="42">
        <f t="shared" si="60"/>
        <v>100</v>
      </c>
      <c r="L66" s="41">
        <v>23</v>
      </c>
      <c r="M66" s="42">
        <f t="shared" si="61"/>
        <v>100</v>
      </c>
      <c r="N66" s="41">
        <v>23</v>
      </c>
      <c r="O66" s="42">
        <f t="shared" si="62"/>
        <v>100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>
      <c r="A67" s="44" t="str">
        <f>'фонд начисленной заработной пла'!A146</f>
        <v>МО "Калиновский сельсовет"</v>
      </c>
      <c r="B67" s="43">
        <v>418</v>
      </c>
      <c r="C67" s="41">
        <v>430</v>
      </c>
      <c r="D67" s="42">
        <f t="shared" si="57"/>
        <v>102.9</v>
      </c>
      <c r="E67" s="41">
        <v>417</v>
      </c>
      <c r="F67" s="42">
        <v>430</v>
      </c>
      <c r="G67" s="42">
        <f t="shared" si="58"/>
        <v>103.1</v>
      </c>
      <c r="H67" s="42">
        <v>427</v>
      </c>
      <c r="I67" s="42">
        <f t="shared" si="59"/>
        <v>99.3</v>
      </c>
      <c r="J67" s="42">
        <v>428</v>
      </c>
      <c r="K67" s="42">
        <f t="shared" si="60"/>
        <v>100.2</v>
      </c>
      <c r="L67" s="42">
        <v>429</v>
      </c>
      <c r="M67" s="42">
        <f t="shared" si="35"/>
        <v>100.2</v>
      </c>
      <c r="N67" s="41">
        <v>429</v>
      </c>
      <c r="O67" s="42">
        <f t="shared" si="36"/>
        <v>100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>
      <c r="A68" s="44" t="str">
        <f>'фонд начисленной заработной пла'!A147</f>
        <v>МО "Ольховский сельсовет"</v>
      </c>
      <c r="B68" s="41">
        <v>119</v>
      </c>
      <c r="C68" s="41">
        <v>86</v>
      </c>
      <c r="D68" s="42">
        <f t="shared" si="57"/>
        <v>72.3</v>
      </c>
      <c r="E68" s="43">
        <v>76</v>
      </c>
      <c r="F68" s="41">
        <v>77</v>
      </c>
      <c r="G68" s="42">
        <f t="shared" si="58"/>
        <v>101.3</v>
      </c>
      <c r="H68" s="41">
        <v>76</v>
      </c>
      <c r="I68" s="42">
        <f t="shared" si="59"/>
        <v>88.4</v>
      </c>
      <c r="J68" s="41">
        <v>76</v>
      </c>
      <c r="K68" s="42">
        <f t="shared" si="60"/>
        <v>100</v>
      </c>
      <c r="L68" s="41">
        <v>73</v>
      </c>
      <c r="M68" s="42">
        <f t="shared" si="35"/>
        <v>96.1</v>
      </c>
      <c r="N68" s="41">
        <v>77</v>
      </c>
      <c r="O68" s="42">
        <f t="shared" si="36"/>
        <v>105.5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>
      <c r="A69" s="44" t="str">
        <f>'фонд начисленной заработной пла'!A148</f>
        <v>МО "Петровский сельсовет"</v>
      </c>
      <c r="B69" s="41">
        <v>62</v>
      </c>
      <c r="C69" s="41">
        <v>62</v>
      </c>
      <c r="D69" s="42">
        <f t="shared" ref="D69:D72" si="63">ROUND(C69/B69*100,1)</f>
        <v>100</v>
      </c>
      <c r="E69" s="41">
        <v>54</v>
      </c>
      <c r="F69" s="41">
        <v>55</v>
      </c>
      <c r="G69" s="42">
        <f t="shared" ref="G69:G72" si="64">ROUND(F69/E69*100,1)</f>
        <v>101.9</v>
      </c>
      <c r="H69" s="41">
        <v>63</v>
      </c>
      <c r="I69" s="42">
        <f t="shared" ref="I69:I72" si="65">ROUND(H69/C69*100,1)</f>
        <v>101.6</v>
      </c>
      <c r="J69" s="41">
        <v>59</v>
      </c>
      <c r="K69" s="42">
        <f t="shared" si="34"/>
        <v>93.7</v>
      </c>
      <c r="L69" s="41">
        <v>59</v>
      </c>
      <c r="M69" s="42">
        <f t="shared" si="35"/>
        <v>100</v>
      </c>
      <c r="N69" s="41">
        <v>60</v>
      </c>
      <c r="O69" s="42">
        <f t="shared" si="36"/>
        <v>101.7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>
      <c r="A70" s="44" t="str">
        <f>'фонд начисленной заработной пла'!A149</f>
        <v>МО "Романовский сельсовет"</v>
      </c>
      <c r="B70" s="41">
        <v>72</v>
      </c>
      <c r="C70" s="41">
        <v>75</v>
      </c>
      <c r="D70" s="42">
        <f t="shared" si="63"/>
        <v>104.2</v>
      </c>
      <c r="E70" s="41">
        <v>72</v>
      </c>
      <c r="F70" s="41">
        <v>71</v>
      </c>
      <c r="G70" s="42">
        <f t="shared" si="64"/>
        <v>98.6</v>
      </c>
      <c r="H70" s="41">
        <v>74</v>
      </c>
      <c r="I70" s="42">
        <f t="shared" si="65"/>
        <v>98.7</v>
      </c>
      <c r="J70" s="41">
        <v>74</v>
      </c>
      <c r="K70" s="42">
        <f t="shared" si="34"/>
        <v>100</v>
      </c>
      <c r="L70" s="41">
        <v>74</v>
      </c>
      <c r="M70" s="42">
        <f t="shared" si="35"/>
        <v>100</v>
      </c>
      <c r="N70" s="41">
        <v>74</v>
      </c>
      <c r="O70" s="42">
        <f t="shared" si="36"/>
        <v>100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>
      <c r="A71" s="44" t="str">
        <f>'фонд начисленной заработной пла'!A150</f>
        <v>МО "Сальновский сельсовет"</v>
      </c>
      <c r="B71" s="41">
        <v>92</v>
      </c>
      <c r="C71" s="41">
        <v>63</v>
      </c>
      <c r="D71" s="42">
        <f t="shared" si="63"/>
        <v>68.5</v>
      </c>
      <c r="E71" s="41">
        <v>62</v>
      </c>
      <c r="F71" s="41">
        <v>58</v>
      </c>
      <c r="G71" s="42">
        <f t="shared" si="64"/>
        <v>93.5</v>
      </c>
      <c r="H71" s="41">
        <v>62</v>
      </c>
      <c r="I71" s="42">
        <f t="shared" si="65"/>
        <v>98.4</v>
      </c>
      <c r="J71" s="41">
        <v>62</v>
      </c>
      <c r="K71" s="42">
        <f t="shared" si="34"/>
        <v>100</v>
      </c>
      <c r="L71" s="41">
        <v>62</v>
      </c>
      <c r="M71" s="42">
        <f t="shared" si="35"/>
        <v>100</v>
      </c>
      <c r="N71" s="41">
        <v>62</v>
      </c>
      <c r="O71" s="42">
        <f t="shared" si="36"/>
        <v>100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>
      <c r="A72" s="44" t="str">
        <f>'фонд начисленной заработной пла'!A151</f>
        <v>МО "Сковородневский сельсовет"</v>
      </c>
      <c r="B72" s="41">
        <v>39</v>
      </c>
      <c r="C72" s="41">
        <v>31</v>
      </c>
      <c r="D72" s="42">
        <f t="shared" si="63"/>
        <v>79.5</v>
      </c>
      <c r="E72" s="43">
        <v>32</v>
      </c>
      <c r="F72" s="41">
        <v>30</v>
      </c>
      <c r="G72" s="42">
        <f t="shared" si="64"/>
        <v>93.8</v>
      </c>
      <c r="H72" s="41">
        <v>30</v>
      </c>
      <c r="I72" s="42">
        <f t="shared" si="65"/>
        <v>96.8</v>
      </c>
      <c r="J72" s="41">
        <v>30</v>
      </c>
      <c r="K72" s="42">
        <f t="shared" si="34"/>
        <v>100</v>
      </c>
      <c r="L72" s="41">
        <v>30</v>
      </c>
      <c r="M72" s="42">
        <f t="shared" si="35"/>
        <v>100</v>
      </c>
      <c r="N72" s="41">
        <v>30</v>
      </c>
      <c r="O72" s="42">
        <f t="shared" si="36"/>
        <v>100</v>
      </c>
      <c r="P72" s="42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81" customHeight="1">
      <c r="A73" s="61" t="s">
        <v>68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</sheetData>
  <sheetProtection formatCells="0" formatColumns="0" formatRows="0" insertColumns="0" insertRows="0" insertHyperlinks="0" deleteRows="0" sort="0" autoFilter="0" pivotTables="0"/>
  <mergeCells count="11">
    <mergeCell ref="B2:K2"/>
    <mergeCell ref="A3:N3"/>
    <mergeCell ref="C4:G4"/>
    <mergeCell ref="A73:N7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4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568"/>
  <sheetViews>
    <sheetView tabSelected="1" view="pageBreakPreview" zoomScaleSheetLayoutView="100" workbookViewId="0">
      <pane xSplit="1" ySplit="7" topLeftCell="B59" activePane="bottomRight" state="frozen"/>
      <selection pane="topRight" activeCell="B1" sqref="B1"/>
      <selection pane="bottomLeft" activeCell="A8" sqref="A8"/>
      <selection pane="bottomRight" activeCell="A40" sqref="A40:XFD45"/>
    </sheetView>
  </sheetViews>
  <sheetFormatPr defaultRowHeight="15"/>
  <cols>
    <col min="1" max="1" width="37.5703125" customWidth="1"/>
    <col min="2" max="2" width="12.7109375" customWidth="1"/>
    <col min="3" max="3" width="13.85546875" customWidth="1"/>
    <col min="4" max="4" width="10.85546875" customWidth="1"/>
    <col min="5" max="5" width="12.5703125" customWidth="1"/>
    <col min="6" max="6" width="12.28515625" customWidth="1"/>
    <col min="7" max="7" width="11" customWidth="1"/>
    <col min="8" max="8" width="12.85546875" customWidth="1"/>
    <col min="9" max="9" width="11.42578125" customWidth="1"/>
    <col min="10" max="10" width="13.28515625" customWidth="1"/>
    <col min="11" max="11" width="12.42578125" customWidth="1"/>
    <col min="12" max="12" width="13.140625" customWidth="1"/>
    <col min="13" max="13" width="10.28515625" customWidth="1"/>
    <col min="14" max="14" width="13" customWidth="1"/>
    <col min="15" max="15" width="10.28515625" customWidth="1"/>
  </cols>
  <sheetData>
    <row r="1" spans="1:17">
      <c r="A1" t="s">
        <v>109</v>
      </c>
      <c r="L1" s="71" t="s">
        <v>12</v>
      </c>
      <c r="M1" s="71"/>
    </row>
    <row r="2" spans="1:17" s="3" customFormat="1" ht="25.5" customHeight="1">
      <c r="A2" s="62" t="s">
        <v>113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7" s="3" customFormat="1" ht="18.75" customHeight="1">
      <c r="A3" s="62" t="s">
        <v>114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7" s="3" customFormat="1" ht="9.75" customHeight="1">
      <c r="A4" s="16"/>
      <c r="B4" s="16"/>
      <c r="C4" s="70" t="s">
        <v>70</v>
      </c>
      <c r="D4" s="70"/>
      <c r="E4" s="70"/>
      <c r="F4" s="70"/>
      <c r="G4" s="70"/>
      <c r="H4" s="16"/>
      <c r="I4" s="16"/>
      <c r="J4" s="16"/>
      <c r="K4" s="16"/>
      <c r="L4" s="16"/>
      <c r="M4" s="16"/>
      <c r="N4" s="1"/>
      <c r="O4" s="1"/>
      <c r="P4" s="1"/>
      <c r="Q4" s="1"/>
    </row>
    <row r="5" spans="1:17" s="3" customFormat="1" ht="9.75" customHeight="1">
      <c r="A5" s="16"/>
      <c r="B5" s="16"/>
      <c r="C5" s="55"/>
      <c r="D5" s="55"/>
      <c r="E5" s="55"/>
      <c r="F5" s="55"/>
      <c r="G5" s="55"/>
      <c r="H5" s="16"/>
      <c r="I5" s="16"/>
      <c r="J5" s="16"/>
      <c r="K5" s="16"/>
      <c r="L5" s="16"/>
      <c r="M5" s="16"/>
      <c r="N5" s="1"/>
      <c r="O5" s="1"/>
      <c r="P5" s="1"/>
      <c r="Q5" s="1"/>
    </row>
    <row r="6" spans="1:17" ht="34.5" customHeight="1">
      <c r="A6" s="67" t="s">
        <v>7</v>
      </c>
      <c r="B6" s="15" t="s">
        <v>15</v>
      </c>
      <c r="C6" s="68" t="s">
        <v>16</v>
      </c>
      <c r="D6" s="69"/>
      <c r="E6" s="15" t="s">
        <v>110</v>
      </c>
      <c r="F6" s="65" t="s">
        <v>111</v>
      </c>
      <c r="G6" s="66"/>
      <c r="H6" s="65" t="s">
        <v>17</v>
      </c>
      <c r="I6" s="66"/>
      <c r="J6" s="65" t="s">
        <v>18</v>
      </c>
      <c r="K6" s="66"/>
      <c r="L6" s="65" t="s">
        <v>19</v>
      </c>
      <c r="M6" s="66"/>
      <c r="N6" s="65" t="s">
        <v>20</v>
      </c>
      <c r="O6" s="66"/>
    </row>
    <row r="7" spans="1:17" ht="42.75" customHeight="1">
      <c r="A7" s="67"/>
      <c r="B7" s="15" t="s">
        <v>72</v>
      </c>
      <c r="C7" s="15" t="s">
        <v>72</v>
      </c>
      <c r="D7" s="15" t="s">
        <v>13</v>
      </c>
      <c r="E7" s="15" t="s">
        <v>72</v>
      </c>
      <c r="F7" s="15" t="s">
        <v>72</v>
      </c>
      <c r="G7" s="15" t="s">
        <v>13</v>
      </c>
      <c r="H7" s="15" t="s">
        <v>72</v>
      </c>
      <c r="I7" s="15" t="s">
        <v>13</v>
      </c>
      <c r="J7" s="15" t="s">
        <v>72</v>
      </c>
      <c r="K7" s="15" t="s">
        <v>13</v>
      </c>
      <c r="L7" s="15" t="s">
        <v>72</v>
      </c>
      <c r="M7" s="15" t="s">
        <v>13</v>
      </c>
      <c r="N7" s="15" t="s">
        <v>72</v>
      </c>
      <c r="O7" s="15" t="s">
        <v>13</v>
      </c>
    </row>
    <row r="8" spans="1:17" ht="20.25" customHeight="1">
      <c r="A8" s="52" t="s">
        <v>60</v>
      </c>
      <c r="B8" s="40">
        <f>ROUND(('фонд начисленной заработной пла'!B8/'среднесписочная численность'!B8/12)*1000,1)</f>
        <v>19909.099999999999</v>
      </c>
      <c r="C8" s="40">
        <f>ROUND(('фонд начисленной заработной пла'!C8/'среднесписочная численность'!C8/12)*1000,1)</f>
        <v>20948.7</v>
      </c>
      <c r="D8" s="40">
        <f t="shared" ref="D8" si="0">ROUND(C8/B8*100,1)</f>
        <v>105.2</v>
      </c>
      <c r="E8" s="40">
        <f>ROUND(('фонд начисленной заработной пла'!E8/'среднесписочная численность'!E8/4)*1000,1)</f>
        <v>18312.8</v>
      </c>
      <c r="F8" s="40">
        <f>ROUND(('фонд начисленной заработной пла'!F8/'среднесписочная численность'!F8/4)*1000,1)</f>
        <v>19111</v>
      </c>
      <c r="G8" s="40">
        <f t="shared" ref="G8" si="1">ROUND(F8/E8*100,1)</f>
        <v>104.4</v>
      </c>
      <c r="H8" s="40">
        <f>ROUND(('фонд начисленной заработной пла'!H8/'среднесписочная численность'!H8/12)*1000,1)</f>
        <v>21943.3</v>
      </c>
      <c r="I8" s="40">
        <f t="shared" ref="I8" si="2">ROUND(H8/C8*100,1)</f>
        <v>104.7</v>
      </c>
      <c r="J8" s="40">
        <f>ROUND(('фонд начисленной заработной пла'!J8/'среднесписочная численность'!J8/12)*1000,1)</f>
        <v>22591.4</v>
      </c>
      <c r="K8" s="40">
        <f t="shared" ref="K8" si="3">ROUND(J8/H8*100,1)</f>
        <v>103</v>
      </c>
      <c r="L8" s="40">
        <f>ROUND(('фонд начисленной заработной пла'!L8/'среднесписочная численность'!L8/12)*1000,1)</f>
        <v>23120</v>
      </c>
      <c r="M8" s="40">
        <f t="shared" ref="M8" si="4">ROUND(L8/J8*100,1)</f>
        <v>102.3</v>
      </c>
      <c r="N8" s="40">
        <f>ROUND(('фонд начисленной заработной пла'!N8/'среднесписочная численность'!N8/12)*1000,1)</f>
        <v>23661.9</v>
      </c>
      <c r="O8" s="40">
        <f t="shared" ref="O8" si="5">ROUND(N8/L8*100,1)</f>
        <v>102.3</v>
      </c>
    </row>
    <row r="9" spans="1:17" ht="15" customHeight="1">
      <c r="A9" s="7" t="s">
        <v>22</v>
      </c>
      <c r="B9" s="22" t="e">
        <f>B8-B10</f>
        <v>#REF!</v>
      </c>
      <c r="C9" s="22" t="e">
        <f>C8-C10</f>
        <v>#REF!</v>
      </c>
      <c r="D9" s="23" t="e">
        <f>D8-D10</f>
        <v>#REF!</v>
      </c>
      <c r="E9" s="23" t="e">
        <f>E8-E10</f>
        <v>#REF!</v>
      </c>
      <c r="F9" s="23" t="e">
        <f t="shared" ref="F9:O9" si="6">F8-F10</f>
        <v>#REF!</v>
      </c>
      <c r="G9" s="23" t="e">
        <f t="shared" si="6"/>
        <v>#REF!</v>
      </c>
      <c r="H9" s="23" t="e">
        <f t="shared" si="6"/>
        <v>#REF!</v>
      </c>
      <c r="I9" s="23" t="e">
        <f t="shared" si="6"/>
        <v>#REF!</v>
      </c>
      <c r="J9" s="20" t="e">
        <f t="shared" si="6"/>
        <v>#REF!</v>
      </c>
      <c r="K9" s="20" t="e">
        <f t="shared" si="6"/>
        <v>#REF!</v>
      </c>
      <c r="L9" s="20" t="e">
        <f t="shared" si="6"/>
        <v>#REF!</v>
      </c>
      <c r="M9" s="20" t="e">
        <f t="shared" si="6"/>
        <v>#REF!</v>
      </c>
      <c r="N9" s="20" t="e">
        <f t="shared" si="6"/>
        <v>#REF!</v>
      </c>
      <c r="O9" s="20" t="e">
        <f t="shared" si="6"/>
        <v>#REF!</v>
      </c>
    </row>
    <row r="10" spans="1:17" ht="13.5" customHeight="1">
      <c r="A10" s="7" t="s">
        <v>23</v>
      </c>
      <c r="B10" s="23" t="e">
        <f>ROUND(('фонд начисленной заработной пла'!B10/'среднесписочная численность'!B10/12)*1000,1)</f>
        <v>#REF!</v>
      </c>
      <c r="C10" s="23" t="e">
        <f>ROUND(('фонд начисленной заработной пла'!C10/'среднесписочная численность'!C10/12)*1000,1)</f>
        <v>#REF!</v>
      </c>
      <c r="D10" s="22" t="e">
        <f t="shared" ref="D10" si="7">ROUND(C10/B10*100,1)</f>
        <v>#REF!</v>
      </c>
      <c r="E10" s="23" t="e">
        <f>ROUND(('фонд начисленной заработной пла'!E10/'среднесписочная численность'!E10/4)*1000,1)</f>
        <v>#REF!</v>
      </c>
      <c r="F10" s="23" t="e">
        <f>ROUND(('фонд начисленной заработной пла'!F10/'среднесписочная численность'!F10/4)*1000,1)</f>
        <v>#REF!</v>
      </c>
      <c r="G10" s="23" t="e">
        <f t="shared" ref="G10" si="8">ROUND(F10/E10*100,1)</f>
        <v>#REF!</v>
      </c>
      <c r="H10" s="23" t="e">
        <f>ROUND(('фонд начисленной заработной пла'!H10/'среднесписочная численность'!H10/12)*1000,1)</f>
        <v>#REF!</v>
      </c>
      <c r="I10" s="23" t="e">
        <f t="shared" ref="I10" si="9">ROUND(H10/C10*100,1)</f>
        <v>#REF!</v>
      </c>
      <c r="J10" s="20" t="e">
        <f>ROUND(('фонд начисленной заработной пла'!J10/'среднесписочная численность'!J10/12)*1000,1)</f>
        <v>#REF!</v>
      </c>
      <c r="K10" s="20" t="e">
        <f t="shared" ref="K10" si="10">ROUND(J10/H10*100,1)</f>
        <v>#REF!</v>
      </c>
      <c r="L10" s="20" t="e">
        <f>ROUND(('фонд начисленной заработной пла'!L10/'среднесписочная численность'!L10/12)*1000,1)</f>
        <v>#REF!</v>
      </c>
      <c r="M10" s="20" t="e">
        <f t="shared" ref="M10" si="11">ROUND(L10/J10*100,1)</f>
        <v>#REF!</v>
      </c>
      <c r="N10" s="20" t="e">
        <f>ROUND(('фонд начисленной заработной пла'!N10/'среднесписочная численность'!N10/12)*1000,1)</f>
        <v>#REF!</v>
      </c>
      <c r="O10" s="20" t="e">
        <f t="shared" ref="O10" si="12">ROUND(N10/L10*100,1)</f>
        <v>#REF!</v>
      </c>
    </row>
    <row r="11" spans="1:17" ht="14.25" customHeight="1">
      <c r="A11" s="7" t="s">
        <v>24</v>
      </c>
      <c r="B11" s="22">
        <f>B8-B12</f>
        <v>0</v>
      </c>
      <c r="C11" s="22">
        <f>C8-C12</f>
        <v>0</v>
      </c>
      <c r="D11" s="23">
        <f>D8-D12</f>
        <v>0</v>
      </c>
      <c r="E11" s="23">
        <f>E8-E12</f>
        <v>0</v>
      </c>
      <c r="F11" s="23">
        <f>F8-F12</f>
        <v>0</v>
      </c>
      <c r="G11" s="23">
        <f t="shared" ref="G11:O11" si="13">G8-G12</f>
        <v>0</v>
      </c>
      <c r="H11" s="23">
        <f t="shared" si="13"/>
        <v>0</v>
      </c>
      <c r="I11" s="23">
        <f t="shared" si="13"/>
        <v>0</v>
      </c>
      <c r="J11" s="20">
        <f t="shared" si="13"/>
        <v>0</v>
      </c>
      <c r="K11" s="20">
        <f t="shared" si="13"/>
        <v>0</v>
      </c>
      <c r="L11" s="20">
        <f>L8-L12</f>
        <v>0</v>
      </c>
      <c r="M11" s="20">
        <f t="shared" si="13"/>
        <v>0</v>
      </c>
      <c r="N11" s="20">
        <f t="shared" si="13"/>
        <v>0</v>
      </c>
      <c r="O11" s="20">
        <f t="shared" si="13"/>
        <v>0</v>
      </c>
    </row>
    <row r="12" spans="1:17" ht="12.75" customHeight="1">
      <c r="A12" s="7" t="s">
        <v>23</v>
      </c>
      <c r="B12" s="23">
        <f>ROUND(('фонд начисленной заработной пла'!B12/'среднесписочная численность'!B12/12)*1000,1)</f>
        <v>19909.099999999999</v>
      </c>
      <c r="C12" s="23">
        <f>ROUND(('фонд начисленной заработной пла'!C12/'среднесписочная численность'!C12/12)*1000,1)</f>
        <v>20948.7</v>
      </c>
      <c r="D12" s="22">
        <f t="shared" ref="D12" si="14">ROUND(C12/B12*100,1)</f>
        <v>105.2</v>
      </c>
      <c r="E12" s="23">
        <f>ROUND(('фонд начисленной заработной пла'!E12/'среднесписочная численность'!E12/4)*1000,1)</f>
        <v>18312.8</v>
      </c>
      <c r="F12" s="23">
        <f>ROUND(('фонд начисленной заработной пла'!F12/'среднесписочная численность'!F12/4)*1000,1)</f>
        <v>19111</v>
      </c>
      <c r="G12" s="23">
        <f t="shared" ref="G12" si="15">ROUND(F12/E12*100,1)</f>
        <v>104.4</v>
      </c>
      <c r="H12" s="23">
        <f>ROUND(('фонд начисленной заработной пла'!H12/'среднесписочная численность'!H12/12)*1000,1)</f>
        <v>21943.3</v>
      </c>
      <c r="I12" s="23">
        <f t="shared" ref="I12" si="16">ROUND(H12/C12*100,1)</f>
        <v>104.7</v>
      </c>
      <c r="J12" s="20">
        <f>ROUND(('фонд начисленной заработной пла'!J12/'среднесписочная численность'!J12/12)*1000,1)</f>
        <v>22591.4</v>
      </c>
      <c r="K12" s="20">
        <f t="shared" ref="K12" si="17">ROUND(J12/H12*100,1)</f>
        <v>103</v>
      </c>
      <c r="L12" s="20">
        <f>ROUND(('фонд начисленной заработной пла'!L12/'среднесписочная численность'!L12/12)*1000,1)</f>
        <v>23120</v>
      </c>
      <c r="M12" s="20">
        <f t="shared" ref="M12" si="18">ROUND(L12/J12*100,1)</f>
        <v>102.3</v>
      </c>
      <c r="N12" s="20">
        <f>ROUND(('фонд начисленной заработной пла'!N12/'среднесписочная численность'!N12/12)*1000,1)</f>
        <v>23661.9</v>
      </c>
      <c r="O12" s="20">
        <f t="shared" ref="O12" si="19">ROUND(N12/L12*100,1)</f>
        <v>102.3</v>
      </c>
    </row>
    <row r="13" spans="1:17" ht="15.75" customHeight="1">
      <c r="A13" s="7" t="s">
        <v>25</v>
      </c>
      <c r="B13" s="22">
        <f t="shared" ref="B13:O13" si="20">B47-B14</f>
        <v>0</v>
      </c>
      <c r="C13" s="22">
        <f t="shared" si="20"/>
        <v>0</v>
      </c>
      <c r="D13" s="23">
        <f t="shared" si="20"/>
        <v>0</v>
      </c>
      <c r="E13" s="23">
        <f t="shared" si="20"/>
        <v>0</v>
      </c>
      <c r="F13" s="23">
        <f t="shared" si="20"/>
        <v>0</v>
      </c>
      <c r="G13" s="23">
        <f t="shared" si="20"/>
        <v>0</v>
      </c>
      <c r="H13" s="23">
        <f t="shared" si="20"/>
        <v>0</v>
      </c>
      <c r="I13" s="23">
        <f t="shared" si="20"/>
        <v>0</v>
      </c>
      <c r="J13" s="20">
        <f t="shared" si="20"/>
        <v>0</v>
      </c>
      <c r="K13" s="20">
        <f t="shared" si="20"/>
        <v>0</v>
      </c>
      <c r="L13" s="20">
        <f t="shared" si="20"/>
        <v>0</v>
      </c>
      <c r="M13" s="20">
        <f t="shared" si="20"/>
        <v>0</v>
      </c>
      <c r="N13" s="20">
        <f t="shared" si="20"/>
        <v>0</v>
      </c>
      <c r="O13" s="20">
        <f t="shared" si="20"/>
        <v>0</v>
      </c>
    </row>
    <row r="14" spans="1:17" ht="15" customHeight="1">
      <c r="A14" s="7" t="s">
        <v>23</v>
      </c>
      <c r="B14" s="23">
        <f>ROUND(('фонд начисленной заработной пла'!B14/'среднесписочная численность'!B14/12)*1000,1)</f>
        <v>16158.4</v>
      </c>
      <c r="C14" s="23">
        <f>ROUND(('фонд начисленной заработной пла'!C14/'среднесписочная численность'!C14/12)*1000,1)</f>
        <v>16950.2</v>
      </c>
      <c r="D14" s="22">
        <f t="shared" ref="D14" si="21">ROUND(C14/B14*100,1)</f>
        <v>104.9</v>
      </c>
      <c r="E14" s="23">
        <f>ROUND(('фонд начисленной заработной пла'!E14/'среднесписочная численность'!E14/4)*1000,1)</f>
        <v>16490.7</v>
      </c>
      <c r="F14" s="23">
        <f>ROUND(('фонд начисленной заработной пла'!F14/'среднесписочная численность'!F14/4)*1000,1)</f>
        <v>17056.900000000001</v>
      </c>
      <c r="G14" s="23">
        <f t="shared" ref="G14" si="22">ROUND(F14/E14*100,1)</f>
        <v>103.4</v>
      </c>
      <c r="H14" s="23">
        <f>ROUND(('фонд начисленной заработной пла'!H14/'среднесписочная численность'!H14/12)*1000,1)</f>
        <v>18336.599999999999</v>
      </c>
      <c r="I14" s="23">
        <f t="shared" ref="I14" si="23">ROUND(H14/C14*100,1)</f>
        <v>108.2</v>
      </c>
      <c r="J14" s="20">
        <f>ROUND(('фонд начисленной заработной пла'!J14/'среднесписочная численность'!J14/12)*1000,1)</f>
        <v>19128.900000000001</v>
      </c>
      <c r="K14" s="20">
        <f t="shared" ref="K14" si="24">ROUND(J14/H14*100,1)</f>
        <v>104.3</v>
      </c>
      <c r="L14" s="20">
        <f>ROUND(('фонд начисленной заработной пла'!L14/'среднесписочная численность'!L14/12)*1000,1)</f>
        <v>19765.3</v>
      </c>
      <c r="M14" s="20">
        <f t="shared" ref="M14" si="25">ROUND(L14/J14*100,1)</f>
        <v>103.3</v>
      </c>
      <c r="N14" s="20">
        <f>ROUND(('фонд начисленной заработной пла'!N14/'среднесписочная численность'!N14/12)*1000,1)</f>
        <v>20367.900000000001</v>
      </c>
      <c r="O14" s="20">
        <f t="shared" ref="O14" si="26">ROUND(N14/L14*100,1)</f>
        <v>103</v>
      </c>
    </row>
    <row r="15" spans="1:17" ht="27" customHeight="1">
      <c r="A15" s="53" t="s">
        <v>62</v>
      </c>
      <c r="B15" s="10"/>
      <c r="C15" s="10"/>
      <c r="D15" s="10"/>
      <c r="E15" s="10"/>
      <c r="F15" s="10"/>
      <c r="G15" s="10"/>
      <c r="H15" s="10"/>
      <c r="I15" s="10"/>
      <c r="J15" s="11"/>
      <c r="K15" s="11"/>
      <c r="L15" s="11"/>
      <c r="M15" s="11"/>
      <c r="N15" s="11"/>
      <c r="O15" s="11"/>
    </row>
    <row r="16" spans="1:17" ht="27" customHeight="1">
      <c r="A16" s="32" t="s">
        <v>21</v>
      </c>
      <c r="B16" s="31">
        <f>ROUND(('фонд начисленной заработной пла'!B16/'среднесписочная численность'!B16/12)*1000,1)</f>
        <v>20755.2</v>
      </c>
      <c r="C16" s="31">
        <f>ROUND(('фонд начисленной заработной пла'!C16/'среднесписочная численность'!C16/12)*1000,1)</f>
        <v>21228.1</v>
      </c>
      <c r="D16" s="33">
        <f t="shared" ref="D16:D20" si="27">ROUND(C16/B16*100,1)</f>
        <v>102.3</v>
      </c>
      <c r="E16" s="31">
        <f>ROUND(('фонд начисленной заработной пла'!E16/'среднесписочная численность'!E16/4)*1000,1)</f>
        <v>19134.400000000001</v>
      </c>
      <c r="F16" s="31">
        <f>ROUND(('фонд начисленной заработной пла'!F16/'среднесписочная численность'!F16/4)*1000,1)</f>
        <v>20036.599999999999</v>
      </c>
      <c r="G16" s="33">
        <f t="shared" ref="G16:G20" si="28">ROUND(F16/E16*100,1)</f>
        <v>104.7</v>
      </c>
      <c r="H16" s="31">
        <f>ROUND(('фонд начисленной заработной пла'!H16/'среднесписочная численность'!H16/12)*1000,1)</f>
        <v>21845</v>
      </c>
      <c r="I16" s="33">
        <f t="shared" ref="I16:I20" si="29">ROUND(H16/C16*100,1)</f>
        <v>102.9</v>
      </c>
      <c r="J16" s="31">
        <f>ROUND(('фонд начисленной заработной пла'!J16/'среднесписочная численность'!J16/12)*1000,1)</f>
        <v>22702.6</v>
      </c>
      <c r="K16" s="33">
        <f t="shared" ref="K16:K20" si="30">ROUND(J16/H16*100,1)</f>
        <v>103.9</v>
      </c>
      <c r="L16" s="31">
        <f>ROUND(('фонд начисленной заработной пла'!L16/'среднесписочная численность'!L16/12)*1000,1)</f>
        <v>23490.2</v>
      </c>
      <c r="M16" s="33">
        <f t="shared" ref="M16:M20" si="31">ROUND(L16/J16*100,1)</f>
        <v>103.5</v>
      </c>
      <c r="N16" s="31">
        <f>ROUND(('фонд начисленной заработной пла'!N16/'среднесписочная численность'!N16/12)*1000,1)</f>
        <v>24368.400000000001</v>
      </c>
      <c r="O16" s="33">
        <f t="shared" ref="O16:O20" si="32">ROUND(N16/L16*100,1)</f>
        <v>103.7</v>
      </c>
    </row>
    <row r="17" spans="1:26" ht="18" customHeight="1">
      <c r="A17" s="17" t="str">
        <f>'фонд начисленной заработной пла'!A17</f>
        <v>ООО"Сапфир-Агро"</v>
      </c>
      <c r="B17" s="18">
        <f>ROUND(('фонд начисленной заработной пла'!B17/'среднесписочная численность'!B17/12)*1000,1)</f>
        <v>21960.799999999999</v>
      </c>
      <c r="C17" s="19">
        <f>ROUND(('фонд начисленной заработной пла'!C17/'среднесписочная численность'!C17/12)*1000,1)</f>
        <v>22479.7</v>
      </c>
      <c r="D17" s="20">
        <f t="shared" si="27"/>
        <v>102.4</v>
      </c>
      <c r="E17" s="31">
        <f>ROUND(('фонд начисленной заработной пла'!E17/'среднесписочная численность'!E17/4)*1000,1)</f>
        <v>20786.8</v>
      </c>
      <c r="F17" s="31">
        <f>ROUND(('фонд начисленной заработной пла'!F17/'среднесписочная численность'!F17/4)*1000,1)</f>
        <v>21410.3</v>
      </c>
      <c r="G17" s="20">
        <f t="shared" si="28"/>
        <v>103</v>
      </c>
      <c r="H17" s="19">
        <f>ROUND(('фонд начисленной заработной пла'!H17/'среднесписочная численность'!H17/12)*1000,1)</f>
        <v>23015.4</v>
      </c>
      <c r="I17" s="20">
        <f t="shared" si="29"/>
        <v>102.4</v>
      </c>
      <c r="J17" s="19">
        <f>ROUND(('фонд начисленной заработной пла'!J17/'среднесписочная численность'!J17/12)*1000,1)</f>
        <v>23589.8</v>
      </c>
      <c r="K17" s="20">
        <f t="shared" si="30"/>
        <v>102.5</v>
      </c>
      <c r="L17" s="19">
        <f>ROUND(('фонд начисленной заработной пла'!L17/'среднесписочная численность'!L17/12)*1000,1)</f>
        <v>24300</v>
      </c>
      <c r="M17" s="20">
        <f t="shared" si="31"/>
        <v>103</v>
      </c>
      <c r="N17" s="19">
        <f>ROUND(('фонд начисленной заработной пла'!N17/'среднесписочная численность'!N17/12)*1000,1)</f>
        <v>25148</v>
      </c>
      <c r="O17" s="20">
        <f t="shared" si="32"/>
        <v>103.5</v>
      </c>
    </row>
    <row r="18" spans="1:26" ht="15.75" customHeight="1">
      <c r="A18" s="17" t="str">
        <f>'фонд начисленной заработной пла'!A18</f>
        <v>ООО"Велес-Агро"</v>
      </c>
      <c r="B18" s="18">
        <f>ROUND(('фонд начисленной заработной пла'!B18/'среднесписочная численность'!B18/12)*1000,1)</f>
        <v>23693.599999999999</v>
      </c>
      <c r="C18" s="19">
        <f>ROUND(('фонд начисленной заработной пла'!C18/'среднесписочная численность'!C18/12)*1000,1)</f>
        <v>21223.599999999999</v>
      </c>
      <c r="D18" s="20">
        <f t="shared" si="27"/>
        <v>89.6</v>
      </c>
      <c r="E18" s="31">
        <f>ROUND(('фонд начисленной заработной пла'!E18/'среднесписочная численность'!E18/4)*1000,1)</f>
        <v>21052</v>
      </c>
      <c r="F18" s="31">
        <f>ROUND(('фонд начисленной заработной пла'!F18/'среднесписочная численность'!F18/4)*1000,1)</f>
        <v>20312.8</v>
      </c>
      <c r="G18" s="20">
        <f t="shared" si="28"/>
        <v>96.5</v>
      </c>
      <c r="H18" s="19">
        <f>ROUND(('фонд начисленной заработной пла'!H18/'среднесписочная численность'!H18/12)*1000,1)</f>
        <v>22284.799999999999</v>
      </c>
      <c r="I18" s="20">
        <f t="shared" si="29"/>
        <v>105</v>
      </c>
      <c r="J18" s="19">
        <f>ROUND(('фонд начисленной заработной пла'!J18/'среднесписочная численность'!J18/12)*1000,1)</f>
        <v>23532.7</v>
      </c>
      <c r="K18" s="20">
        <f t="shared" si="30"/>
        <v>105.6</v>
      </c>
      <c r="L18" s="19">
        <f>ROUND(('фонд начисленной заработной пла'!L18/'среднесписочная численность'!L18/12)*1000,1)</f>
        <v>24850.2</v>
      </c>
      <c r="M18" s="20">
        <f t="shared" si="31"/>
        <v>105.6</v>
      </c>
      <c r="N18" s="19">
        <f>ROUND(('фонд начисленной заработной пла'!N18/'среднесписочная численность'!N18/12)*1000,1)</f>
        <v>26241.599999999999</v>
      </c>
      <c r="O18" s="20">
        <f t="shared" si="32"/>
        <v>105.6</v>
      </c>
    </row>
    <row r="19" spans="1:26" ht="15.75" customHeight="1">
      <c r="A19" s="17" t="s">
        <v>87</v>
      </c>
      <c r="B19" s="18">
        <f>ROUND(('фонд начисленной заработной пла'!B19/'среднесписочная численность'!B19/12)*1000,1)</f>
        <v>18620.400000000001</v>
      </c>
      <c r="C19" s="19">
        <f>ROUND(('фонд начисленной заработной пла'!C19/'среднесписочная численность'!C19/12)*1000,1)</f>
        <v>17729.599999999999</v>
      </c>
      <c r="D19" s="20">
        <f t="shared" si="27"/>
        <v>95.2</v>
      </c>
      <c r="E19" s="31">
        <f>ROUND(('фонд начисленной заработной пла'!E19/'среднесписочная численность'!E19/4)*1000,1)</f>
        <v>13572.9</v>
      </c>
      <c r="F19" s="31">
        <f>ROUND(('фонд начисленной заработной пла'!F19/'среднесписочная численность'!F19/4)*1000,1)</f>
        <v>14304.3</v>
      </c>
      <c r="G19" s="20">
        <f t="shared" si="28"/>
        <v>105.4</v>
      </c>
      <c r="H19" s="19">
        <f>ROUND(('фонд начисленной заработной пла'!H19/'среднесписочная численность'!H19/12)*1000,1)</f>
        <v>17828.5</v>
      </c>
      <c r="I19" s="20">
        <f t="shared" si="29"/>
        <v>100.6</v>
      </c>
      <c r="J19" s="19">
        <f>ROUND(('фонд начисленной заработной пла'!J19/'среднесписочная численность'!J19/12)*1000,1)</f>
        <v>19084.900000000001</v>
      </c>
      <c r="K19" s="20">
        <f t="shared" si="30"/>
        <v>107</v>
      </c>
      <c r="L19" s="19">
        <f>ROUND(('фонд начисленной заработной пла'!L19/'среднесписочная численность'!L19/12)*1000,1)</f>
        <v>19453.5</v>
      </c>
      <c r="M19" s="20">
        <f t="shared" si="31"/>
        <v>101.9</v>
      </c>
      <c r="N19" s="19">
        <f>ROUND(('фонд начисленной заработной пла'!N19/'среднесписочная численность'!N19/12)*1000,1)</f>
        <v>19767.599999999999</v>
      </c>
      <c r="O19" s="20">
        <f t="shared" si="32"/>
        <v>101.6</v>
      </c>
    </row>
    <row r="20" spans="1:26" ht="15" customHeight="1">
      <c r="A20" s="17" t="s">
        <v>9</v>
      </c>
      <c r="B20" s="18">
        <f>ROUND(('фонд начисленной заработной пла'!B20/'среднесписочная численность'!B20/12)*1000,1)</f>
        <v>17298.2</v>
      </c>
      <c r="C20" s="19">
        <f>ROUND(('фонд начисленной заработной пла'!C20/'среднесписочная численность'!C20/12)*1000,1)</f>
        <v>19686.400000000001</v>
      </c>
      <c r="D20" s="20">
        <f t="shared" si="27"/>
        <v>113.8</v>
      </c>
      <c r="E20" s="31">
        <f>ROUND(('фонд начисленной заработной пла'!E20/'среднесписочная численность'!E20/4)*1000,1)</f>
        <v>14840.9</v>
      </c>
      <c r="F20" s="31">
        <f>ROUND(('фонд начисленной заработной пла'!F20/'среднесписочная численность'!F20/4)*1000,1)</f>
        <v>19039.8</v>
      </c>
      <c r="G20" s="20">
        <f t="shared" si="28"/>
        <v>128.30000000000001</v>
      </c>
      <c r="H20" s="19">
        <f>ROUND(('фонд начисленной заработной пла'!H20/'среднесписочная численность'!H20/12)*1000,1)</f>
        <v>20553.900000000001</v>
      </c>
      <c r="I20" s="20">
        <f t="shared" si="29"/>
        <v>104.4</v>
      </c>
      <c r="J20" s="19">
        <f>ROUND(('фонд начисленной заработной пла'!J20/'среднесписочная численность'!J20/12)*1000,1)</f>
        <v>21439.7</v>
      </c>
      <c r="K20" s="20">
        <f t="shared" si="30"/>
        <v>104.3</v>
      </c>
      <c r="L20" s="19">
        <f>ROUND(('фонд начисленной заработной пла'!L20/'среднесписочная численность'!L20/12)*1000,1)</f>
        <v>22138.3</v>
      </c>
      <c r="M20" s="20">
        <f t="shared" si="31"/>
        <v>103.3</v>
      </c>
      <c r="N20" s="19">
        <f>ROUND(('фонд начисленной заработной пла'!N20/'среднесписочная численность'!N20/12)*1000,1)</f>
        <v>22909.599999999999</v>
      </c>
      <c r="O20" s="20">
        <f t="shared" si="32"/>
        <v>103.5</v>
      </c>
    </row>
    <row r="21" spans="1:26" ht="15.75" customHeight="1">
      <c r="A21" s="32" t="s">
        <v>1</v>
      </c>
      <c r="B21" s="34" t="e">
        <f>ROUND(('фонд начисленной заработной пла'!B24/'среднесписочная численность'!#REF!/12)*1000,1)</f>
        <v>#REF!</v>
      </c>
      <c r="C21" s="34" t="e">
        <f>ROUND(('фонд начисленной заработной пла'!C24/'среднесписочная численность'!#REF!/12)*1000,1)</f>
        <v>#REF!</v>
      </c>
      <c r="D21" s="33" t="e">
        <f t="shared" ref="D21" si="33">ROUND(C21/B21*100,1)</f>
        <v>#REF!</v>
      </c>
      <c r="E21" s="31" t="e">
        <f>ROUND(('фонд начисленной заработной пла'!E24/'среднесписочная численность'!#REF!/4)*1000,1)</f>
        <v>#REF!</v>
      </c>
      <c r="F21" s="31" t="e">
        <f>ROUND(('фонд начисленной заработной пла'!F24/'среднесписочная численность'!#REF!/4)*1000,1)</f>
        <v>#REF!</v>
      </c>
      <c r="G21" s="33" t="e">
        <f t="shared" ref="G21" si="34">ROUND(F21/E21*100,1)</f>
        <v>#REF!</v>
      </c>
      <c r="H21" s="35" t="e">
        <f>ROUND(('фонд начисленной заработной пла'!H24/'среднесписочная численность'!#REF!/12)*1000,1)</f>
        <v>#REF!</v>
      </c>
      <c r="I21" s="33" t="e">
        <f t="shared" ref="I21" si="35">ROUND(H21/C21*100,1)</f>
        <v>#REF!</v>
      </c>
      <c r="J21" s="35" t="e">
        <f>ROUND(('фонд начисленной заработной пла'!J24/'среднесписочная численность'!#REF!/12)*1000,1)</f>
        <v>#REF!</v>
      </c>
      <c r="K21" s="33" t="e">
        <f t="shared" ref="K21" si="36">ROUND(J21/H21*100,1)</f>
        <v>#REF!</v>
      </c>
      <c r="L21" s="35" t="e">
        <f>ROUND(('фонд начисленной заработной пла'!L24/'среднесписочная численность'!#REF!/12)*1000,1)</f>
        <v>#REF!</v>
      </c>
      <c r="M21" s="33" t="e">
        <f t="shared" ref="M21" si="37">ROUND(L21/J21*100,1)</f>
        <v>#REF!</v>
      </c>
      <c r="N21" s="34" t="e">
        <f>ROUND(('фонд начисленной заработной пла'!N24/'среднесписочная численность'!#REF!/12)*1000,1)</f>
        <v>#REF!</v>
      </c>
      <c r="O21" s="33" t="e">
        <f t="shared" ref="O21" si="38">ROUND(N21/L21*100,1)</f>
        <v>#REF!</v>
      </c>
    </row>
    <row r="22" spans="1:26" ht="15" customHeight="1">
      <c r="A22" s="12" t="s">
        <v>2</v>
      </c>
      <c r="B22" s="13"/>
      <c r="C22" s="14"/>
      <c r="D22" s="8"/>
      <c r="E22" s="31" t="e">
        <f>ROUND(('фонд начисленной заработной пла'!E25/'среднесписочная численность'!E21/4)*1000,1)</f>
        <v>#DIV/0!</v>
      </c>
      <c r="F22" s="31" t="e">
        <f>ROUND(('фонд начисленной заработной пла'!F25/'среднесписочная численность'!F21/4)*1000,1)</f>
        <v>#DIV/0!</v>
      </c>
      <c r="G22" s="8"/>
      <c r="H22" s="14"/>
      <c r="I22" s="8"/>
      <c r="J22" s="14"/>
      <c r="K22" s="8"/>
      <c r="L22" s="14"/>
      <c r="M22" s="8"/>
      <c r="N22" s="14"/>
      <c r="O22" s="8"/>
    </row>
    <row r="23" spans="1:26" ht="15" customHeight="1">
      <c r="A23" s="26" t="s">
        <v>26</v>
      </c>
      <c r="B23" s="27">
        <f>ROUND(('фонд начисленной заработной пла'!B26/'среднесписочная численность'!B22/12)*1000,1)</f>
        <v>9356.1</v>
      </c>
      <c r="C23" s="27">
        <f>ROUND(('фонд начисленной заработной пла'!C26/'среднесписочная численность'!C22/12)*1000,1)</f>
        <v>10434.799999999999</v>
      </c>
      <c r="D23" s="28">
        <f t="shared" ref="D23:D24" si="39">ROUND(C23/B23*100,1)</f>
        <v>111.5</v>
      </c>
      <c r="E23" s="31">
        <f>ROUND(('фонд начисленной заработной пла'!E26/'среднесписочная численность'!E22/4)*1000,1)</f>
        <v>9454.5</v>
      </c>
      <c r="F23" s="31">
        <f>ROUND(('фонд начисленной заработной пла'!F26/'среднесписочная численность'!F22/4)*1000,1)</f>
        <v>10072.9</v>
      </c>
      <c r="G23" s="28">
        <f t="shared" ref="G23:G24" si="40">ROUND(F23/E23*100,1)</f>
        <v>106.5</v>
      </c>
      <c r="H23" s="30">
        <f>ROUND(('фонд начисленной заработной пла'!H26/'среднесписочная численность'!H22/12)*1000,1)</f>
        <v>11312.5</v>
      </c>
      <c r="I23" s="28">
        <f t="shared" ref="I23:I24" si="41">ROUND(H23/C23*100,1)</f>
        <v>108.4</v>
      </c>
      <c r="J23" s="30">
        <f>ROUND(('фонд начисленной заработной пла'!J26/'среднесписочная численность'!J22/12)*1000,1)</f>
        <v>12191</v>
      </c>
      <c r="K23" s="28">
        <f t="shared" ref="K23:K24" si="42">ROUND(J23/H23*100,1)</f>
        <v>107.8</v>
      </c>
      <c r="L23" s="30">
        <f>ROUND(('фонд начисленной заработной пла'!L26/'среднесписочная численность'!L22/12)*1000,1)</f>
        <v>13072.9</v>
      </c>
      <c r="M23" s="28">
        <f t="shared" ref="M23:M24" si="43">ROUND(L23/J23*100,1)</f>
        <v>107.2</v>
      </c>
      <c r="N23" s="30">
        <f>ROUND(('фонд начисленной заработной пла'!N26/'среднесписочная численность'!N22/12)*1000,1)</f>
        <v>13895.8</v>
      </c>
      <c r="O23" s="28">
        <f t="shared" ref="O23:O24" si="44">ROUND(N23/L23*100,1)</f>
        <v>106.3</v>
      </c>
    </row>
    <row r="24" spans="1:26" ht="14.25" customHeight="1">
      <c r="A24" s="17" t="str">
        <f>'фонд начисленной заработной пла'!A27</f>
        <v>ПО "Хомутовское"</v>
      </c>
      <c r="B24" s="18">
        <f>ROUND(('фонд начисленной заработной пла'!B27/'среднесписочная численность'!B23/12)*1000,1)</f>
        <v>9356.1</v>
      </c>
      <c r="C24" s="19">
        <f>ROUND(('фонд начисленной заработной пла'!C27/'среднесписочная численность'!C23/12)*1000,1)</f>
        <v>10434.799999999999</v>
      </c>
      <c r="D24" s="20">
        <f t="shared" si="39"/>
        <v>111.5</v>
      </c>
      <c r="E24" s="31">
        <f>ROUND(('фонд начисленной заработной пла'!E27/'среднесписочная численность'!E23/4)*1000,1)</f>
        <v>9454.5</v>
      </c>
      <c r="F24" s="31">
        <f>ROUND(('фонд начисленной заработной пла'!F27/'среднесписочная численность'!F23/4)*1000,1)</f>
        <v>10072.9</v>
      </c>
      <c r="G24" s="20">
        <f t="shared" si="40"/>
        <v>106.5</v>
      </c>
      <c r="H24" s="19">
        <f>ROUND(('фонд начисленной заработной пла'!H27/'среднесписочная численность'!H23/12)*1000,1)</f>
        <v>11312.5</v>
      </c>
      <c r="I24" s="20">
        <f t="shared" si="41"/>
        <v>108.4</v>
      </c>
      <c r="J24" s="19">
        <f>ROUND(('фонд начисленной заработной пла'!J27/'среднесписочная численность'!J23/12)*1000,1)</f>
        <v>12191</v>
      </c>
      <c r="K24" s="20">
        <f t="shared" si="42"/>
        <v>107.8</v>
      </c>
      <c r="L24" s="19">
        <f>ROUND(('фонд начисленной заработной пла'!L27/'среднесписочная численность'!L23/12)*1000,1)</f>
        <v>13072.9</v>
      </c>
      <c r="M24" s="20">
        <f t="shared" si="43"/>
        <v>107.2</v>
      </c>
      <c r="N24" s="19">
        <f>ROUND(('фонд начисленной заработной пла'!N27/'среднесписочная численность'!N23/12)*1000,1)</f>
        <v>13895.8</v>
      </c>
      <c r="O24" s="20">
        <f t="shared" si="44"/>
        <v>106.3</v>
      </c>
    </row>
    <row r="25" spans="1:26" ht="31.5" customHeight="1">
      <c r="A25" s="36" t="s">
        <v>48</v>
      </c>
      <c r="B25" s="37">
        <f>ROUND(('фонд начисленной заработной пла'!B95/'среднесписочная численность'!B24/12)*1000,1)</f>
        <v>11180.9</v>
      </c>
      <c r="C25" s="37">
        <f>ROUND(('фонд начисленной заработной пла'!C95/'среднесписочная численность'!C24/12)*1000,1)</f>
        <v>10409.299999999999</v>
      </c>
      <c r="D25" s="38">
        <f t="shared" ref="D25:D30" si="45">ROUND(C25/B25*100,1)</f>
        <v>93.1</v>
      </c>
      <c r="E25" s="31">
        <f>ROUND(('фонд начисленной заработной пла'!E95/'среднесписочная численность'!E24/4)*1000,1)</f>
        <v>13794.1</v>
      </c>
      <c r="F25" s="31">
        <f>ROUND(('фонд начисленной заработной пла'!F95/'среднесписочная численность'!F24/4)*1000,1)</f>
        <v>13901.5</v>
      </c>
      <c r="G25" s="38">
        <f t="shared" ref="G25:G26" si="46">ROUND(F25/E25*100,1)</f>
        <v>100.8</v>
      </c>
      <c r="H25" s="37">
        <f>ROUND(('фонд начисленной заработной пла'!H95/'среднесписочная численность'!H24/12)*1000,1)</f>
        <v>10701</v>
      </c>
      <c r="I25" s="38">
        <f t="shared" ref="I25:I26" si="47">ROUND(H25/C25*100,1)</f>
        <v>102.8</v>
      </c>
      <c r="J25" s="37">
        <f>ROUND(('фонд начисленной заработной пла'!J95/'среднесписочная численность'!J24/12)*1000,1)</f>
        <v>11056.4</v>
      </c>
      <c r="K25" s="38">
        <f t="shared" ref="K25:K26" si="48">ROUND(J25/H25*100,1)</f>
        <v>103.3</v>
      </c>
      <c r="L25" s="37">
        <f>ROUND(('фонд начисленной заработной пла'!L95/'среднесписочная численность'!L24/12)*1000,1)</f>
        <v>11524.5</v>
      </c>
      <c r="M25" s="38">
        <f t="shared" ref="M25:M26" si="49">ROUND(L25/J25*100,1)</f>
        <v>104.2</v>
      </c>
      <c r="N25" s="37">
        <f>ROUND(('фонд начисленной заработной пла'!N95/'среднесписочная численность'!N24/12)*1000,1)</f>
        <v>12049</v>
      </c>
      <c r="O25" s="38">
        <f t="shared" ref="O25:O26" si="50">ROUND(N25/L25*100,1)</f>
        <v>104.6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8.75" customHeight="1">
      <c r="A26" s="17" t="str">
        <f>'фонд начисленной заработной пла'!A96</f>
        <v>ООО "Хомутовские КТС"</v>
      </c>
      <c r="B26" s="18">
        <f>ROUND(('фонд начисленной заработной пла'!B96/'среднесписочная численность'!B25/12)*1000,1)</f>
        <v>10877.9</v>
      </c>
      <c r="C26" s="19">
        <f>ROUND(('фонд начисленной заработной пла'!C96/'среднесписочная численность'!C25/12)*1000,1)</f>
        <v>12293.9</v>
      </c>
      <c r="D26" s="20">
        <f t="shared" si="45"/>
        <v>113</v>
      </c>
      <c r="E26" s="31">
        <f>ROUND(('фонд начисленной заработной пла'!E96/'среднесписочная численность'!E25/4)*1000,1)</f>
        <v>15197.4</v>
      </c>
      <c r="F26" s="31">
        <f>ROUND(('фонд начисленной заработной пла'!F96/'среднесписочная численность'!F25/4)*1000,1)</f>
        <v>15118.4</v>
      </c>
      <c r="G26" s="20">
        <f t="shared" si="46"/>
        <v>99.5</v>
      </c>
      <c r="H26" s="19">
        <f>ROUND(('фонд начисленной заработной пла'!H96/'среднесписочная численность'!H25/12)*1000,1)</f>
        <v>12500</v>
      </c>
      <c r="I26" s="20">
        <f t="shared" si="47"/>
        <v>101.7</v>
      </c>
      <c r="J26" s="19">
        <f>ROUND(('фонд начисленной заработной пла'!J96/'среднесписочная численность'!J25/12)*1000,1)</f>
        <v>12771.9</v>
      </c>
      <c r="K26" s="20">
        <f t="shared" si="48"/>
        <v>102.2</v>
      </c>
      <c r="L26" s="19">
        <f>ROUND(('фонд начисленной заработной пла'!L96/'среднесписочная численность'!L25/12)*1000,1)</f>
        <v>13188.6</v>
      </c>
      <c r="M26" s="20">
        <f t="shared" si="49"/>
        <v>103.3</v>
      </c>
      <c r="N26" s="19">
        <f>ROUND(('фонд начисленной заработной пла'!N96/'среднесписочная численность'!N25/12)*1000,1)</f>
        <v>13675.4</v>
      </c>
      <c r="O26" s="20">
        <f t="shared" si="50"/>
        <v>103.7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8" customHeight="1">
      <c r="A27" s="17" t="str">
        <f>'фонд начисленной заработной пла'!A97</f>
        <v>ООО " КТС с.Калиновка"</v>
      </c>
      <c r="B27" s="18">
        <f>ROUND(('фонд начисленной заработной пла'!B97/'среднесписочная численность'!B26/12)*1000,1)</f>
        <v>11731.8</v>
      </c>
      <c r="C27" s="19">
        <f>ROUND(('фонд начисленной заработной пла'!C97/'среднесписочная численность'!C26/12)*1000,1)</f>
        <v>8022.2</v>
      </c>
      <c r="D27" s="20">
        <f t="shared" si="45"/>
        <v>68.400000000000006</v>
      </c>
      <c r="E27" s="31">
        <f>ROUND(('фонд начисленной заработной пла'!E97/'среднесписочная численность'!E26/4)*1000,1)</f>
        <v>12016.7</v>
      </c>
      <c r="F27" s="31">
        <f>ROUND(('фонд начисленной заработной пла'!F97/'среднесписочная численность'!F26/4)*1000,1)</f>
        <v>12250</v>
      </c>
      <c r="G27" s="20">
        <f t="shared" ref="G27:G30" si="51">ROUND(F27/E27*100,1)</f>
        <v>101.9</v>
      </c>
      <c r="H27" s="19">
        <f>ROUND(('фонд начисленной заработной пла'!H97/'среднесписочная численность'!H26/12)*1000,1)</f>
        <v>8422.2000000000007</v>
      </c>
      <c r="I27" s="20">
        <f t="shared" ref="I27:I30" si="52">ROUND(H27/C27*100,1)</f>
        <v>105</v>
      </c>
      <c r="J27" s="19">
        <f>ROUND(('фонд начисленной заработной пла'!J97/'среднесписочная численность'!J26/12)*1000,1)</f>
        <v>8883.2999999999993</v>
      </c>
      <c r="K27" s="20">
        <f t="shared" ref="K27:K30" si="53">ROUND(J27/H27*100,1)</f>
        <v>105.5</v>
      </c>
      <c r="L27" s="19">
        <f>ROUND(('фонд начисленной заработной пла'!L97/'среднесписочная численность'!L26/12)*1000,1)</f>
        <v>9416.7000000000007</v>
      </c>
      <c r="M27" s="20">
        <f t="shared" ref="M27:M30" si="54">ROUND(L27/J27*100,1)</f>
        <v>106</v>
      </c>
      <c r="N27" s="19">
        <f>ROUND(('фонд начисленной заработной пла'!N97/'среднесписочная численность'!N26/12)*1000,1)</f>
        <v>9988.9</v>
      </c>
      <c r="O27" s="20">
        <f t="shared" ref="O27:O30" si="55">ROUND(N27/L27*100,1)</f>
        <v>106.1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42.75" customHeight="1">
      <c r="A28" s="36" t="s">
        <v>49</v>
      </c>
      <c r="B28" s="37">
        <f>ROUND(('фонд начисленной заработной пла'!B98/'среднесписочная численность'!B27/12)*1000,1)</f>
        <v>10486.1</v>
      </c>
      <c r="C28" s="37">
        <f>ROUND(('фонд начисленной заработной пла'!C98/'среднесписочная численность'!C27/12)*1000,1)</f>
        <v>11023</v>
      </c>
      <c r="D28" s="38">
        <f t="shared" si="45"/>
        <v>105.1</v>
      </c>
      <c r="E28" s="31">
        <f>ROUND(('фонд начисленной заработной пла'!E98/'среднесписочная численность'!E27/4)*1000,1)</f>
        <v>11244.7</v>
      </c>
      <c r="F28" s="31">
        <f>ROUND(('фонд начисленной заработной пла'!F98/'среднесписочная численность'!F27/4)*1000,1)</f>
        <v>11295.5</v>
      </c>
      <c r="G28" s="38">
        <f t="shared" si="51"/>
        <v>100.5</v>
      </c>
      <c r="H28" s="37">
        <f>ROUND(('фонд начисленной заработной пла'!H98/'среднесписочная численность'!H27/12)*1000,1)</f>
        <v>11443.2</v>
      </c>
      <c r="I28" s="38">
        <f t="shared" si="52"/>
        <v>103.8</v>
      </c>
      <c r="J28" s="37">
        <f>ROUND(('фонд начисленной заработной пла'!J98/'среднесписочная численность'!J27/12)*1000,1)</f>
        <v>11637</v>
      </c>
      <c r="K28" s="38">
        <f t="shared" si="53"/>
        <v>101.7</v>
      </c>
      <c r="L28" s="37">
        <f>ROUND(('фонд начисленной заработной пла'!L98/'среднесписочная численность'!L27/12)*1000,1)</f>
        <v>11735.2</v>
      </c>
      <c r="M28" s="38">
        <f t="shared" si="54"/>
        <v>100.8</v>
      </c>
      <c r="N28" s="37">
        <f>ROUND(('фонд начисленной заработной пла'!N98/'среднесписочная численность'!N27/12)*1000,1)</f>
        <v>11824.1</v>
      </c>
      <c r="O28" s="38">
        <f t="shared" si="55"/>
        <v>100.8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7.25" customHeight="1">
      <c r="A29" s="17" t="str">
        <f>'фонд начисленной заработной пла'!A99</f>
        <v>ООО "Хомутовское ЖКХ"</v>
      </c>
      <c r="B29" s="18">
        <f>ROUND(('фонд начисленной заработной пла'!B99/'среднесписочная численность'!B28/12)*1000,1)</f>
        <v>10594</v>
      </c>
      <c r="C29" s="19">
        <f>ROUND(('фонд начисленной заработной пла'!C99/'среднесписочная численность'!C28/12)*1000,1)</f>
        <v>11274.1</v>
      </c>
      <c r="D29" s="20">
        <f t="shared" si="45"/>
        <v>106.4</v>
      </c>
      <c r="E29" s="31">
        <f>ROUND(('фонд начисленной заработной пла'!E99/'среднесписочная численность'!E28/4)*1000,1)</f>
        <v>11256.6</v>
      </c>
      <c r="F29" s="31">
        <f>ROUND(('фонд начисленной заработной пла'!F99/'среднесписочная численность'!F28/4)*1000,1)</f>
        <v>11328.6</v>
      </c>
      <c r="G29" s="20">
        <f t="shared" si="51"/>
        <v>100.6</v>
      </c>
      <c r="H29" s="19">
        <f>ROUND(('фонд начисленной заработной пла'!H99/'среднесписочная численность'!H28/12)*1000,1)</f>
        <v>11785.7</v>
      </c>
      <c r="I29" s="20">
        <f t="shared" si="52"/>
        <v>104.5</v>
      </c>
      <c r="J29" s="19">
        <f>ROUND(('фонд начисленной заработной пла'!J99/'среднесписочная численность'!J28/12)*1000,1)</f>
        <v>11976.9</v>
      </c>
      <c r="K29" s="20">
        <f t="shared" si="53"/>
        <v>101.6</v>
      </c>
      <c r="L29" s="19">
        <f>ROUND(('фонд начисленной заработной пла'!L99/'среднесписочная численность'!L28/12)*1000,1)</f>
        <v>12057.9</v>
      </c>
      <c r="M29" s="20">
        <f t="shared" si="54"/>
        <v>100.7</v>
      </c>
      <c r="N29" s="19">
        <f>ROUND(('фонд начисленной заработной пла'!N99/'среднесписочная численность'!N28/12)*1000,1)</f>
        <v>12118.1</v>
      </c>
      <c r="O29" s="20">
        <f t="shared" si="55"/>
        <v>100.5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8.5" customHeight="1">
      <c r="A30" s="17" t="str">
        <f>'фонд начисленной заработной пла'!A100</f>
        <v>МУП "КТС администрации Калиновского сельсовета"</v>
      </c>
      <c r="B30" s="18">
        <f>ROUND(('фонд начисленной заработной пла'!B100/'среднесписочная численность'!B29/12)*1000,1)</f>
        <v>10018.5</v>
      </c>
      <c r="C30" s="19">
        <f>ROUND(('фонд начисленной заработной пла'!C100/'среднесписочная численность'!C29/12)*1000,1)</f>
        <v>9963</v>
      </c>
      <c r="D30" s="20">
        <f t="shared" si="45"/>
        <v>99.4</v>
      </c>
      <c r="E30" s="31">
        <f>ROUND(('фонд начисленной заработной пла'!E100/'среднесписочная численность'!E29/4)*1000,1)</f>
        <v>11194.4</v>
      </c>
      <c r="F30" s="31">
        <f>ROUND(('фонд начисленной заработной пла'!F100/'среднесписочная численность'!F29/4)*1000,1)</f>
        <v>11166.7</v>
      </c>
      <c r="G30" s="20">
        <f t="shared" si="51"/>
        <v>99.8</v>
      </c>
      <c r="H30" s="19">
        <f>ROUND(('фонд начисленной заработной пла'!H100/'среднесписочная численность'!H29/12)*1000,1)</f>
        <v>10111.1</v>
      </c>
      <c r="I30" s="20">
        <f t="shared" si="52"/>
        <v>101.5</v>
      </c>
      <c r="J30" s="19">
        <f>ROUND(('фонд начисленной заработной пла'!J100/'среднесписочная численность'!J29/12)*1000,1)</f>
        <v>10277.799999999999</v>
      </c>
      <c r="K30" s="20">
        <f t="shared" si="53"/>
        <v>101.6</v>
      </c>
      <c r="L30" s="19">
        <f>ROUND(('фонд начисленной заработной пла'!L100/'среднесписочная численность'!L29/12)*1000,1)</f>
        <v>10444.4</v>
      </c>
      <c r="M30" s="20">
        <f t="shared" si="54"/>
        <v>101.6</v>
      </c>
      <c r="N30" s="19">
        <f>ROUND(('фонд начисленной заработной пла'!N100/'среднесписочная численность'!N29/12)*1000,1)</f>
        <v>10648.1</v>
      </c>
      <c r="O30" s="20">
        <f t="shared" si="55"/>
        <v>102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>
      <c r="A31" s="36" t="s">
        <v>4</v>
      </c>
      <c r="B31" s="37">
        <f>ROUND(('фонд начисленной заработной пла'!B101/'среднесписочная численность'!B30/12)*1000,1)</f>
        <v>32192.9</v>
      </c>
      <c r="C31" s="37">
        <f>ROUND(('фонд начисленной заработной пла'!C101/'среднесписочная численность'!C30/12)*1000,1)</f>
        <v>47225.8</v>
      </c>
      <c r="D31" s="38">
        <f t="shared" ref="D31:D60" si="56">ROUND(C31/B31*100,1)</f>
        <v>146.69999999999999</v>
      </c>
      <c r="E31" s="31">
        <f>ROUND(('фонд начисленной заработной пла'!E101/'среднесписочная численность'!E30/4)*1000,1)</f>
        <v>22867.9</v>
      </c>
      <c r="F31" s="31">
        <f>ROUND(('фонд начисленной заработной пла'!F101/'среднесписочная численность'!F30/4)*1000,1)</f>
        <v>23940.9</v>
      </c>
      <c r="G31" s="38">
        <f t="shared" ref="G31:G61" si="57">ROUND(F31/E31*100,1)</f>
        <v>104.7</v>
      </c>
      <c r="H31" s="37">
        <f>ROUND(('фонд начисленной заработной пла'!H101/'среднесписочная численность'!H30/12)*1000,1)</f>
        <v>47234.8</v>
      </c>
      <c r="I31" s="38">
        <f t="shared" ref="I31:I41" si="58">ROUND(H31/C31*100,1)</f>
        <v>100</v>
      </c>
      <c r="J31" s="37">
        <f>ROUND(('фонд начисленной заработной пла'!J101/'среднесписочная численность'!J30/12)*1000,1)</f>
        <v>47297</v>
      </c>
      <c r="K31" s="38">
        <f t="shared" ref="K31:K73" si="59">ROUND(J31/H31*100,1)</f>
        <v>100.1</v>
      </c>
      <c r="L31" s="37">
        <f>ROUND(('фонд начисленной заработной пла'!L101/'среднесписочная численность'!L30/12)*1000,1)</f>
        <v>47436.4</v>
      </c>
      <c r="M31" s="38">
        <f t="shared" ref="M31:M73" si="60">ROUND(L31/J31*100,1)</f>
        <v>100.3</v>
      </c>
      <c r="N31" s="37">
        <f>ROUND(('фонд начисленной заработной пла'!N101/'среднесписочная численность'!N30/12)*1000,1)</f>
        <v>47557.599999999999</v>
      </c>
      <c r="O31" s="38">
        <f t="shared" ref="O31:O73" si="61">ROUND(N31/L31*100,1)</f>
        <v>100.3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9.5" customHeight="1">
      <c r="A32" s="17" t="str">
        <f>'фонд начисленной заработной пла'!A102</f>
        <v>АО " Хомутовская ДЭП"</v>
      </c>
      <c r="B32" s="18">
        <f>ROUND(('фонд начисленной заработной пла'!B102/'среднесписочная численность'!B31/12)*1000,1)</f>
        <v>32192.9</v>
      </c>
      <c r="C32" s="19">
        <f>ROUND(('фонд начисленной заработной пла'!C102/'среднесписочная численность'!C31/12)*1000,1)</f>
        <v>47225.8</v>
      </c>
      <c r="D32" s="20">
        <f t="shared" si="56"/>
        <v>146.69999999999999</v>
      </c>
      <c r="E32" s="31">
        <f>ROUND(('фонд начисленной заработной пла'!E102/'среднесписочная численность'!E31/4)*1000,1)</f>
        <v>22867.9</v>
      </c>
      <c r="F32" s="31">
        <f>ROUND(('фонд начисленной заработной пла'!F102/'среднесписочная численность'!F31/4)*1000,1)</f>
        <v>23940.9</v>
      </c>
      <c r="G32" s="20">
        <f t="shared" si="57"/>
        <v>104.7</v>
      </c>
      <c r="H32" s="19">
        <f>ROUND(('фонд начисленной заработной пла'!H102/'среднесписочная численность'!H31/12)*1000,1)</f>
        <v>47234.8</v>
      </c>
      <c r="I32" s="20">
        <f t="shared" si="58"/>
        <v>100</v>
      </c>
      <c r="J32" s="19">
        <f>ROUND(('фонд начисленной заработной пла'!J102/'среднесписочная численность'!J31/12)*1000,1)</f>
        <v>47297</v>
      </c>
      <c r="K32" s="20">
        <f t="shared" si="59"/>
        <v>100.1</v>
      </c>
      <c r="L32" s="19">
        <f>ROUND(('фонд начисленной заработной пла'!L102/'среднесписочная численность'!L31/12)*1000,1)</f>
        <v>47436.4</v>
      </c>
      <c r="M32" s="20">
        <f t="shared" si="60"/>
        <v>100.3</v>
      </c>
      <c r="N32" s="19">
        <f>ROUND(('фонд начисленной заработной пла'!N102/'среднесписочная численность'!N31/12)*1000,1)</f>
        <v>47557.599999999999</v>
      </c>
      <c r="O32" s="20">
        <f t="shared" si="61"/>
        <v>100.3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75">
      <c r="A33" s="36" t="s">
        <v>50</v>
      </c>
      <c r="B33" s="37">
        <f>ROUND(('фонд начисленной заработной пла'!B105/'среднесписочная численность'!B32/12)*1000,1)</f>
        <v>13068.2</v>
      </c>
      <c r="C33" s="37">
        <f>ROUND(('фонд начисленной заработной пла'!C105/'среднесписочная численность'!C32/12)*1000,1)</f>
        <v>11681.4</v>
      </c>
      <c r="D33" s="38">
        <f t="shared" si="56"/>
        <v>89.4</v>
      </c>
      <c r="E33" s="31">
        <f>ROUND(('фонд начисленной заработной пла'!E105/'среднесписочная численность'!E32/4)*1000,1)</f>
        <v>10977</v>
      </c>
      <c r="F33" s="31">
        <f>ROUND(('фонд начисленной заработной пла'!F105/'среднесписочная численность'!F32/4)*1000,1)</f>
        <v>10435.9</v>
      </c>
      <c r="G33" s="38">
        <f t="shared" si="57"/>
        <v>95.1</v>
      </c>
      <c r="H33" s="37">
        <f>ROUND(('фонд начисленной заработной пла'!H105/'среднесписочная численность'!H32/12)*1000,1)</f>
        <v>12725.1</v>
      </c>
      <c r="I33" s="38">
        <f t="shared" si="58"/>
        <v>108.9</v>
      </c>
      <c r="J33" s="37">
        <f>ROUND(('фонд начисленной заработной пла'!J105/'среднесписочная численность'!J32/12)*1000,1)</f>
        <v>12870.1</v>
      </c>
      <c r="K33" s="38">
        <f t="shared" si="59"/>
        <v>101.1</v>
      </c>
      <c r="L33" s="37">
        <f>ROUND(('фонд начисленной заработной пла'!L105/'среднесписочная численность'!L32/12)*1000,1)</f>
        <v>12939.1</v>
      </c>
      <c r="M33" s="38">
        <f t="shared" si="60"/>
        <v>100.5</v>
      </c>
      <c r="N33" s="37">
        <f>ROUND(('фонд начисленной заработной пла'!N105/'среднесписочная численность'!N32/12)*1000,1)</f>
        <v>13231.9</v>
      </c>
      <c r="O33" s="38">
        <f t="shared" si="61"/>
        <v>102.3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9.5" customHeight="1">
      <c r="A34" s="17" t="str">
        <f>'фонд начисленной заработной пла'!A106</f>
        <v>ООО " Альянс"</v>
      </c>
      <c r="B34" s="18">
        <f>ROUND(('фонд начисленной заработной пла'!B106/'среднесписочная численность'!B33/12)*1000,1)</f>
        <v>9531.2999999999993</v>
      </c>
      <c r="C34" s="37">
        <f>ROUND(('фонд начисленной заработной пла'!C106/'среднесписочная численность'!C33/12)*1000,1)</f>
        <v>11067.6</v>
      </c>
      <c r="D34" s="20">
        <f t="shared" si="56"/>
        <v>116.1</v>
      </c>
      <c r="E34" s="31">
        <f>ROUND(('фонд начисленной заработной пла'!E106/'среднесписочная численность'!E33/4)*1000,1)</f>
        <v>8460.5</v>
      </c>
      <c r="F34" s="31" t="e">
        <f>ROUND(('фонд начисленной заработной пла'!F106/'среднесписочная численность'!F33/4)*1000,1)</f>
        <v>#DIV/0!</v>
      </c>
      <c r="G34" s="20" t="e">
        <f t="shared" si="57"/>
        <v>#DIV/0!</v>
      </c>
      <c r="H34" s="19" t="e">
        <f>ROUND(('фонд начисленной заработной пла'!H106/'среднесписочная численность'!H33/12)*1000,1)</f>
        <v>#DIV/0!</v>
      </c>
      <c r="I34" s="20" t="e">
        <f t="shared" si="58"/>
        <v>#DIV/0!</v>
      </c>
      <c r="J34" s="19" t="e">
        <f>ROUND(('фонд начисленной заработной пла'!J106/'среднесписочная численность'!J33/12)*1000,1)</f>
        <v>#DIV/0!</v>
      </c>
      <c r="K34" s="20" t="e">
        <f t="shared" si="59"/>
        <v>#DIV/0!</v>
      </c>
      <c r="L34" s="19" t="e">
        <f>ROUND(('фонд начисленной заработной пла'!L106/'среднесписочная численность'!L33/12)*1000,1)</f>
        <v>#DIV/0!</v>
      </c>
      <c r="M34" s="20" t="e">
        <f t="shared" si="60"/>
        <v>#DIV/0!</v>
      </c>
      <c r="N34" s="19" t="e">
        <f>ROUND(('фонд начисленной заработной пла'!N106/'среднесписочная численность'!N33/12)*1000,1)</f>
        <v>#DIV/0!</v>
      </c>
      <c r="O34" s="20" t="e">
        <f t="shared" si="61"/>
        <v>#DIV/0!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9.5" customHeight="1">
      <c r="A35" s="17" t="str">
        <f>'фонд начисленной заработной пла'!A107</f>
        <v>ООО "Гермес"</v>
      </c>
      <c r="B35" s="18">
        <f>ROUND(('фонд начисленной заработной пла'!B107/'среднесписочная численность'!B34/12)*1000,1)</f>
        <v>9600</v>
      </c>
      <c r="C35" s="37">
        <f>ROUND(('фонд начисленной заработной пла'!C107/'среднесписочная численность'!C34/12)*1000,1)</f>
        <v>9500</v>
      </c>
      <c r="D35" s="20">
        <f t="shared" si="56"/>
        <v>99</v>
      </c>
      <c r="E35" s="31">
        <f>ROUND(('фонд начисленной заработной пла'!E107/'среднесписочная численность'!E34/4)*1000,1)</f>
        <v>9600</v>
      </c>
      <c r="F35" s="31">
        <f>ROUND(('фонд начисленной заработной пла'!F107/'среднесписочная численность'!F34/4)*1000,1)</f>
        <v>9800</v>
      </c>
      <c r="G35" s="20">
        <f t="shared" si="57"/>
        <v>102.1</v>
      </c>
      <c r="H35" s="19">
        <f>ROUND(('фонд начисленной заработной пла'!H107/'среднесписочная численность'!H34/12)*1000,1)</f>
        <v>11800</v>
      </c>
      <c r="I35" s="20">
        <f t="shared" si="58"/>
        <v>124.2</v>
      </c>
      <c r="J35" s="19">
        <f>ROUND(('фонд начисленной заработной пла'!J107/'среднесписочная численность'!J34/12)*1000,1)</f>
        <v>12383.3</v>
      </c>
      <c r="K35" s="20">
        <f t="shared" si="59"/>
        <v>104.9</v>
      </c>
      <c r="L35" s="19">
        <f>ROUND(('фонд начисленной заработной пла'!L107/'среднесписочная численность'!L34/12)*1000,1)</f>
        <v>12766.7</v>
      </c>
      <c r="M35" s="20">
        <f t="shared" si="60"/>
        <v>103.1</v>
      </c>
      <c r="N35" s="19">
        <f>ROUND(('фонд начисленной заработной пла'!N107/'среднесписочная численность'!N34/12)*1000,1)</f>
        <v>13133.3</v>
      </c>
      <c r="O35" s="20">
        <f t="shared" si="61"/>
        <v>102.9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9.5" customHeight="1">
      <c r="A36" s="17" t="s">
        <v>98</v>
      </c>
      <c r="B36" s="18">
        <f>ROUND(('фонд начисленной заработной пла'!B108/'среднесписочная численность'!B35/12)*1000,1)</f>
        <v>7416.7</v>
      </c>
      <c r="C36" s="37">
        <f>ROUND(('фонд начисленной заработной пла'!C108/'среднесписочная численность'!C35/12)*1000,1)</f>
        <v>7392.9</v>
      </c>
      <c r="D36" s="20"/>
      <c r="E36" s="31">
        <f>ROUND(('фонд начисленной заработной пла'!E108/'среднесписочная численность'!E35/4)*1000,1)</f>
        <v>7392.9</v>
      </c>
      <c r="F36" s="31">
        <f>ROUND(('фонд начисленной заработной пла'!F108/'среднесписочная численность'!F35/4)*1000,1)</f>
        <v>7500</v>
      </c>
      <c r="G36" s="20">
        <f t="shared" si="57"/>
        <v>101.4</v>
      </c>
      <c r="H36" s="19">
        <f>ROUND(('фонд начисленной заработной пла'!H108/'среднесписочная численность'!H35/12)*1000,1)</f>
        <v>9523.7999999999993</v>
      </c>
      <c r="I36" s="20">
        <f t="shared" si="58"/>
        <v>128.80000000000001</v>
      </c>
      <c r="J36" s="19">
        <f>ROUND(('фонд начисленной заработной пла'!J108/'среднесписочная численность'!J35/12)*1000,1)</f>
        <v>11238.1</v>
      </c>
      <c r="K36" s="20">
        <f t="shared" si="59"/>
        <v>118</v>
      </c>
      <c r="L36" s="19">
        <f>ROUND(('фонд начисленной заработной пла'!L108/'среднесписочная численность'!L35/12)*1000,1)</f>
        <v>11916.7</v>
      </c>
      <c r="M36" s="20">
        <f t="shared" si="60"/>
        <v>106</v>
      </c>
      <c r="N36" s="19">
        <f>ROUND(('фонд начисленной заработной пла'!N108/'среднесписочная численность'!N35/12)*1000,1)</f>
        <v>12642.9</v>
      </c>
      <c r="O36" s="20">
        <f t="shared" si="61"/>
        <v>106.1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8" customHeight="1">
      <c r="A37" s="17" t="str">
        <f>'фонд начисленной заработной пла'!A109</f>
        <v>прочие</v>
      </c>
      <c r="B37" s="18">
        <f>ROUND(('фонд начисленной заработной пла'!B109/'среднесписочная численность'!B36/12)*1000,1)</f>
        <v>16216</v>
      </c>
      <c r="C37" s="37">
        <f>ROUND(('фонд начисленной заработной пла'!C109/'среднесписочная численность'!C36/12)*1000,1)</f>
        <v>12373.2</v>
      </c>
      <c r="D37" s="20">
        <f t="shared" si="56"/>
        <v>76.3</v>
      </c>
      <c r="E37" s="31">
        <f>ROUND(('фонд начисленной заработной пла'!E109/'среднесписочная численность'!E36/4)*1000,1)</f>
        <v>13413.2</v>
      </c>
      <c r="F37" s="31">
        <f>ROUND(('фонд начисленной заработной пла'!F109/'среднесписочная численность'!F36/4)*1000,1)</f>
        <v>10661.9</v>
      </c>
      <c r="G37" s="20">
        <f t="shared" si="57"/>
        <v>79.5</v>
      </c>
      <c r="H37" s="19">
        <f>ROUND(('фонд начисленной заработной пла'!H109/'среднесписочная численность'!H36/12)*1000,1)</f>
        <v>12982.5</v>
      </c>
      <c r="I37" s="20">
        <f t="shared" si="58"/>
        <v>104.9</v>
      </c>
      <c r="J37" s="19">
        <f>ROUND(('фонд начисленной заработной пла'!J109/'среднесписочная численность'!J36/12)*1000,1)</f>
        <v>13000.8</v>
      </c>
      <c r="K37" s="20">
        <f t="shared" si="59"/>
        <v>100.1</v>
      </c>
      <c r="L37" s="19">
        <f>ROUND(('фонд начисленной заработной пла'!L109/'среднесписочная численность'!L36/12)*1000,1)</f>
        <v>13014</v>
      </c>
      <c r="M37" s="20">
        <f t="shared" si="60"/>
        <v>100.1</v>
      </c>
      <c r="N37" s="19">
        <f>ROUND(('фонд начисленной заработной пла'!N109/'среднесписочная численность'!N36/12)*1000,1)</f>
        <v>13274.7</v>
      </c>
      <c r="O37" s="20">
        <f t="shared" si="61"/>
        <v>102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36" t="s">
        <v>51</v>
      </c>
      <c r="B38" s="37">
        <f>ROUND(('фонд начисленной заработной пла'!B110/'среднесписочная численность'!B37/12)*1000,1)</f>
        <v>10936.3</v>
      </c>
      <c r="C38" s="37">
        <f>ROUND(('фонд начисленной заработной пла'!C110/'среднесписочная численность'!C37/12)*1000,1)</f>
        <v>11125</v>
      </c>
      <c r="D38" s="38">
        <f t="shared" si="56"/>
        <v>101.7</v>
      </c>
      <c r="E38" s="31">
        <f>ROUND(('фонд начисленной заработной пла'!E110/'среднесписочная численность'!E37/4)*1000,1)</f>
        <v>10687.5</v>
      </c>
      <c r="F38" s="31">
        <f>ROUND(('фонд начисленной заработной пла'!F110/'среднесписочная численность'!F37/4)*1000,1)</f>
        <v>11383.3</v>
      </c>
      <c r="G38" s="38">
        <f t="shared" si="57"/>
        <v>106.5</v>
      </c>
      <c r="H38" s="37">
        <f>ROUND(('фонд начисленной заработной пла'!H110/'среднесписочная численность'!H37/12)*1000,1)</f>
        <v>11577.8</v>
      </c>
      <c r="I38" s="38">
        <f t="shared" si="58"/>
        <v>104.1</v>
      </c>
      <c r="J38" s="37">
        <f>ROUND(('фонд начисленной заработной пла'!J110/'среднесписочная численность'!J37/12)*1000,1)</f>
        <v>11811.1</v>
      </c>
      <c r="K38" s="38">
        <f t="shared" si="59"/>
        <v>102</v>
      </c>
      <c r="L38" s="37">
        <f>ROUND(('фонд начисленной заработной пла'!L110/'среднесписочная численность'!L37/12)*1000,1)</f>
        <v>11927.8</v>
      </c>
      <c r="M38" s="38">
        <f t="shared" si="60"/>
        <v>101</v>
      </c>
      <c r="N38" s="37">
        <f>ROUND(('фонд начисленной заработной пла'!N110/'среднесписочная численность'!N37/12)*1000,1)</f>
        <v>12044.4</v>
      </c>
      <c r="O38" s="38">
        <f t="shared" si="61"/>
        <v>101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8" customHeight="1">
      <c r="A39" s="17" t="str">
        <f>'фонд начисленной заработной пла'!A111</f>
        <v>ОГУП " Хомутовская Автоколона   № 1494"</v>
      </c>
      <c r="B39" s="19">
        <f>ROUND(('фонд начисленной заработной пла'!B111/'среднесписочная численность'!B38/12)*1000,1)</f>
        <v>10936.3</v>
      </c>
      <c r="C39" s="19">
        <f>ROUND(('фонд начисленной заработной пла'!C111/'среднесписочная численность'!C38/12)*1000,1)</f>
        <v>11125</v>
      </c>
      <c r="D39" s="20">
        <f t="shared" si="56"/>
        <v>101.7</v>
      </c>
      <c r="E39" s="31">
        <f>ROUND(('фонд начисленной заработной пла'!E111/'среднесписочная численность'!E38/4)*1000,1)</f>
        <v>10687.5</v>
      </c>
      <c r="F39" s="31">
        <f>ROUND(('фонд начисленной заработной пла'!F111/'среднесписочная численность'!F38/4)*1000,1)</f>
        <v>11383.3</v>
      </c>
      <c r="G39" s="20">
        <f t="shared" si="57"/>
        <v>106.5</v>
      </c>
      <c r="H39" s="19">
        <f>ROUND(('фонд начисленной заработной пла'!H111/'среднесписочная численность'!H38/12)*1000,1)</f>
        <v>11577.8</v>
      </c>
      <c r="I39" s="20">
        <f t="shared" si="58"/>
        <v>104.1</v>
      </c>
      <c r="J39" s="19">
        <f>ROUND(('фонд начисленной заработной пла'!J111/'среднесписочная численность'!J38/12)*1000,1)</f>
        <v>11811.1</v>
      </c>
      <c r="K39" s="20">
        <f t="shared" si="59"/>
        <v>102</v>
      </c>
      <c r="L39" s="19">
        <f>ROUND(('фонд начисленной заработной пла'!L111/'среднесписочная численность'!L38/12)*1000,1)</f>
        <v>11927.8</v>
      </c>
      <c r="M39" s="20">
        <f t="shared" si="60"/>
        <v>101</v>
      </c>
      <c r="N39" s="19">
        <f>ROUND(('фонд начисленной заработной пла'!N111/'среднесписочная численность'!N38/12)*1000,1)</f>
        <v>12044.4</v>
      </c>
      <c r="O39" s="20">
        <f t="shared" si="61"/>
        <v>101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>
      <c r="A40" s="36" t="s">
        <v>9</v>
      </c>
      <c r="B40" s="37">
        <f>ROUND(('фонд начисленной заработной пла'!B118/'среднесписочная численность'!B39/12)*1000,1)</f>
        <v>33076.400000000001</v>
      </c>
      <c r="C40" s="37">
        <f>ROUND(('фонд начисленной заработной пла'!C118/'среднесписочная численность'!C39/12)*1000,1)</f>
        <v>37741.300000000003</v>
      </c>
      <c r="D40" s="38">
        <f t="shared" si="56"/>
        <v>114.1</v>
      </c>
      <c r="E40" s="31">
        <f>ROUND(('фонд начисленной заработной пла'!E118/'среднесписочная численность'!E39/4)*1000,1)</f>
        <v>28485.4</v>
      </c>
      <c r="F40" s="31">
        <f>ROUND(('фонд начисленной заработной пла'!F118/'среднесписочная численность'!F39/4)*1000,1)</f>
        <v>30935.3</v>
      </c>
      <c r="G40" s="38">
        <f t="shared" si="57"/>
        <v>108.6</v>
      </c>
      <c r="H40" s="37">
        <f>ROUND(('фонд начисленной заработной пла'!H118/'среднесписочная численность'!H39/12)*1000,1)</f>
        <v>36432.1</v>
      </c>
      <c r="I40" s="38">
        <f t="shared" si="58"/>
        <v>96.5</v>
      </c>
      <c r="J40" s="37">
        <f>ROUND(('фонд начисленной заработной пла'!J118/'среднесписочная численность'!J39/12)*1000,1)</f>
        <v>36870.9</v>
      </c>
      <c r="K40" s="38">
        <f t="shared" si="59"/>
        <v>101.2</v>
      </c>
      <c r="L40" s="37">
        <f>ROUND(('фонд начисленной заработной пла'!L118/'среднесписочная численность'!L39/12)*1000,1)</f>
        <v>37053</v>
      </c>
      <c r="M40" s="38">
        <f t="shared" si="60"/>
        <v>100.5</v>
      </c>
      <c r="N40" s="37">
        <f>ROUND(('фонд начисленной заработной пла'!N118/'среднесписочная численность'!N39/12)*1000,1)</f>
        <v>37178.6</v>
      </c>
      <c r="O40" s="38">
        <f t="shared" si="61"/>
        <v>100.3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6.5" customHeight="1">
      <c r="A41" s="17" t="str">
        <f>'фонд начисленной заработной пла'!A119</f>
        <v>прочие</v>
      </c>
      <c r="B41" s="19">
        <f>ROUND(('фонд начисленной заработной пла'!B119/'среднесписочная численность'!B40/12)*1000,1)</f>
        <v>33076.400000000001</v>
      </c>
      <c r="C41" s="19">
        <f>ROUND(('фонд начисленной заработной пла'!C119/'среднесписочная численность'!C40/12)*1000,1)</f>
        <v>37741.300000000003</v>
      </c>
      <c r="D41" s="20">
        <f t="shared" si="56"/>
        <v>114.1</v>
      </c>
      <c r="E41" s="31">
        <f>ROUND(('фонд начисленной заработной пла'!E119/'среднесписочная численность'!E40/4)*1000,1)</f>
        <v>28485.4</v>
      </c>
      <c r="F41" s="31">
        <f>ROUND(('фонд начисленной заработной пла'!F119/'среднесписочная численность'!F40/4)*1000,1)</f>
        <v>30935.3</v>
      </c>
      <c r="G41" s="20">
        <f t="shared" si="57"/>
        <v>108.6</v>
      </c>
      <c r="H41" s="19">
        <f>ROUND(('фонд начисленной заработной пла'!H119/'среднесписочная численность'!H40/12)*1000,1)</f>
        <v>36432.1</v>
      </c>
      <c r="I41" s="20">
        <f t="shared" si="58"/>
        <v>96.5</v>
      </c>
      <c r="J41" s="19">
        <f>ROUND(('фонд начисленной заработной пла'!J119/'среднесписочная численность'!J40/12)*1000,1)</f>
        <v>36870.9</v>
      </c>
      <c r="K41" s="20">
        <f t="shared" si="59"/>
        <v>101.2</v>
      </c>
      <c r="L41" s="19">
        <f>ROUND(('фонд начисленной заработной пла'!L119/'среднесписочная численность'!L40/12)*1000,1)</f>
        <v>37053</v>
      </c>
      <c r="M41" s="20">
        <f t="shared" si="60"/>
        <v>100.5</v>
      </c>
      <c r="N41" s="19">
        <f>ROUND(('фонд начисленной заработной пла'!N119/'среднесписочная численность'!N40/12)*1000,1)</f>
        <v>37178.6</v>
      </c>
      <c r="O41" s="20">
        <f t="shared" si="61"/>
        <v>100.3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>
      <c r="A42" s="26" t="s">
        <v>8</v>
      </c>
      <c r="B42" s="29"/>
      <c r="C42" s="30"/>
      <c r="D42" s="28"/>
      <c r="E42" s="31" t="e">
        <f>ROUND(('фонд начисленной заработной пла'!E120/'среднесписочная численность'!E41/4)*1000,1)</f>
        <v>#DIV/0!</v>
      </c>
      <c r="F42" s="31" t="e">
        <f>ROUND(('фонд начисленной заработной пла'!F120/'среднесписочная численность'!F41/4)*1000,1)</f>
        <v>#DIV/0!</v>
      </c>
      <c r="G42" s="28"/>
      <c r="H42" s="30"/>
      <c r="I42" s="28"/>
      <c r="J42" s="30"/>
      <c r="K42" s="28"/>
      <c r="L42" s="30"/>
      <c r="M42" s="28"/>
      <c r="N42" s="30"/>
      <c r="O42" s="28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36.75">
      <c r="A43" s="36" t="s">
        <v>53</v>
      </c>
      <c r="B43" s="37">
        <f>ROUND(('фонд начисленной заработной пла'!B121/'среднесписочная численность'!B42/12)*1000,1)</f>
        <v>21072</v>
      </c>
      <c r="C43" s="37">
        <f>ROUND(('фонд начисленной заработной пла'!C121/'среднесписочная численность'!C42/12)*1000,1)</f>
        <v>33453.9</v>
      </c>
      <c r="D43" s="38">
        <f t="shared" ref="D43:D45" si="62">ROUND(C43/B43*100,1)</f>
        <v>158.80000000000001</v>
      </c>
      <c r="E43" s="31">
        <f>ROUND(('фонд начисленной заработной пла'!E121/'среднесписочная численность'!E42/4)*1000,1)</f>
        <v>30850.400000000001</v>
      </c>
      <c r="F43" s="31">
        <f>ROUND(('фонд начисленной заработной пла'!F121/'среднесписочная численность'!F42/4)*1000,1)</f>
        <v>32391.3</v>
      </c>
      <c r="G43" s="38">
        <f t="shared" ref="G43:G45" si="63">ROUND(F43/E43*100,1)</f>
        <v>105</v>
      </c>
      <c r="H43" s="37">
        <f>ROUND(('фонд начисленной заработной пла'!H121/'среднесписочная численность'!H42/12)*1000,1)</f>
        <v>33852.400000000001</v>
      </c>
      <c r="I43" s="38">
        <f t="shared" ref="I43:I45" si="64">ROUND(H43/C43*100,1)</f>
        <v>101.2</v>
      </c>
      <c r="J43" s="37">
        <f>ROUND(('фонд начисленной заработной пла'!J121/'среднесписочная численность'!J42/12)*1000,1)</f>
        <v>34068.9</v>
      </c>
      <c r="K43" s="38">
        <f t="shared" ref="K43:K45" si="65">ROUND(J43/H43*100,1)</f>
        <v>100.6</v>
      </c>
      <c r="L43" s="37">
        <f>ROUND(('фонд начисленной заработной пла'!L121/'среднесписочная численность'!L42/12)*1000,1)</f>
        <v>34285.4</v>
      </c>
      <c r="M43" s="38">
        <f t="shared" ref="M43:M45" si="66">ROUND(L43/J43*100,1)</f>
        <v>100.6</v>
      </c>
      <c r="N43" s="37">
        <f>ROUND(('фонд начисленной заработной пла'!N121/'среднесписочная численность'!N42/12)*1000,1)</f>
        <v>34698.300000000003</v>
      </c>
      <c r="O43" s="38">
        <f t="shared" ref="O43:O45" si="67">ROUND(N43/L43*100,1)</f>
        <v>101.2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7.25" customHeight="1">
      <c r="A44" s="17" t="str">
        <f>'фонд начисленной заработной пла'!A122</f>
        <v>Администрация Хомутовского района</v>
      </c>
      <c r="B44" s="19">
        <f>ROUND(('фонд начисленной заработной пла'!B122/'среднесписочная численность'!B43/12)*1000,1)</f>
        <v>23474.6</v>
      </c>
      <c r="C44" s="19">
        <f>ROUND(('фонд начисленной заработной пла'!C122/'среднесписочная численность'!C43/12)*1000,1)</f>
        <v>21555</v>
      </c>
      <c r="D44" s="20">
        <f t="shared" si="62"/>
        <v>91.8</v>
      </c>
      <c r="E44" s="31">
        <f>ROUND(('фонд начисленной заработной пла'!E122/'среднесписочная численность'!E43/4)*1000,1)</f>
        <v>20988.1</v>
      </c>
      <c r="F44" s="31">
        <f>ROUND(('фонд начисленной заработной пла'!F122/'среднесписочная численность'!F43/4)*1000,1)</f>
        <v>22951.1</v>
      </c>
      <c r="G44" s="20">
        <f t="shared" si="63"/>
        <v>109.4</v>
      </c>
      <c r="H44" s="19">
        <f>ROUND(('фонд начисленной заработной пла'!H122/'среднесписочная численность'!H43/12)*1000,1)</f>
        <v>21834.2</v>
      </c>
      <c r="I44" s="20">
        <f t="shared" si="64"/>
        <v>101.3</v>
      </c>
      <c r="J44" s="19">
        <f>ROUND(('фонд начисленной заработной пла'!J122/'среднесписочная численность'!J43/12)*1000,1)</f>
        <v>21980.6</v>
      </c>
      <c r="K44" s="20">
        <f t="shared" si="65"/>
        <v>100.7</v>
      </c>
      <c r="L44" s="19">
        <f>ROUND(('фонд начисленной заработной пла'!L122/'среднесписочная численность'!L43/12)*1000,1)</f>
        <v>22015.599999999999</v>
      </c>
      <c r="M44" s="20">
        <f t="shared" si="66"/>
        <v>100.2</v>
      </c>
      <c r="N44" s="19">
        <f>ROUND(('фонд начисленной заработной пла'!N122/'среднесписочная численность'!N43/12)*1000,1)</f>
        <v>22345.7</v>
      </c>
      <c r="O44" s="20">
        <f t="shared" si="67"/>
        <v>101.5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7.25" customHeight="1">
      <c r="A45" s="17" t="str">
        <f>'фонд начисленной заработной пла'!A123</f>
        <v>Администрация  посёлка Хомутовка</v>
      </c>
      <c r="B45" s="19">
        <f>ROUND(('фонд начисленной заработной пла'!B123/'среднесписочная численность'!B44/12)*1000,1)</f>
        <v>43888.9</v>
      </c>
      <c r="C45" s="19">
        <f>ROUND(('фонд начисленной заработной пла'!C123/'среднесписочная численность'!C44/12)*1000,1)</f>
        <v>38214.300000000003</v>
      </c>
      <c r="D45" s="20">
        <f t="shared" si="62"/>
        <v>87.1</v>
      </c>
      <c r="E45" s="31">
        <f>ROUND(('фонд начисленной заработной пла'!E123/'среднесписочная численность'!E44/4)*1000,1)</f>
        <v>38785.699999999997</v>
      </c>
      <c r="F45" s="31">
        <f>ROUND(('фонд начисленной заработной пла'!F123/'среднесписочная численность'!F44/4)*1000,1)</f>
        <v>39642.9</v>
      </c>
      <c r="G45" s="20">
        <f t="shared" si="63"/>
        <v>102.2</v>
      </c>
      <c r="H45" s="19">
        <f>ROUND(('фонд начисленной заработной пла'!H123/'среднесписочная численность'!H44/12)*1000,1)</f>
        <v>38809.5</v>
      </c>
      <c r="I45" s="20">
        <f t="shared" si="64"/>
        <v>101.6</v>
      </c>
      <c r="J45" s="19">
        <f>ROUND(('фонд начисленной заработной пла'!J123/'среднесписочная численность'!J44/12)*1000,1)</f>
        <v>39404.800000000003</v>
      </c>
      <c r="K45" s="20">
        <f t="shared" si="65"/>
        <v>101.5</v>
      </c>
      <c r="L45" s="19">
        <f>ROUND(('фонд начисленной заработной пла'!L123/'среднесписочная численность'!L44/12)*1000,1)</f>
        <v>40000</v>
      </c>
      <c r="M45" s="20">
        <f t="shared" si="66"/>
        <v>101.5</v>
      </c>
      <c r="N45" s="19">
        <f>ROUND(('фонд начисленной заработной пла'!N123/'среднесписочная численность'!N44/12)*1000,1)</f>
        <v>41071.4</v>
      </c>
      <c r="O45" s="20">
        <f t="shared" si="67"/>
        <v>102.7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.75" customHeight="1">
      <c r="A46" s="17" t="str">
        <f>'фонд начисленной заработной пла'!A124</f>
        <v>прочие</v>
      </c>
      <c r="B46" s="19">
        <f>ROUND(('фонд начисленной заработной пла'!B124/'среднесписочная численность'!B45/12)*1000,1)</f>
        <v>16363.8</v>
      </c>
      <c r="C46" s="19">
        <f>ROUND(('фонд начисленной заработной пла'!C124/'среднесписочная численность'!C45/12)*1000,1)</f>
        <v>83666.7</v>
      </c>
      <c r="D46" s="20">
        <f t="shared" ref="D46" si="68">ROUND(C46/B46*100,1)</f>
        <v>511.3</v>
      </c>
      <c r="E46" s="31">
        <f>ROUND(('фонд начисленной заработной пла'!E124/'среднесписочная численность'!E45/4)*1000,1)</f>
        <v>66717.5</v>
      </c>
      <c r="F46" s="31">
        <f>ROUND(('фонд начисленной заработной пла'!F124/'среднесписочная численность'!F45/4)*1000,1)</f>
        <v>70740</v>
      </c>
      <c r="G46" s="20">
        <f t="shared" ref="G46" si="69">ROUND(F46/E46*100,1)</f>
        <v>106</v>
      </c>
      <c r="H46" s="19">
        <f>ROUND(('фонд начисленной заработной пла'!H124/'среднесписочная численность'!H45/12)*1000,1)</f>
        <v>85665.8</v>
      </c>
      <c r="I46" s="20">
        <f t="shared" ref="I46" si="70">ROUND(H46/C46*100,1)</f>
        <v>102.4</v>
      </c>
      <c r="J46" s="19">
        <f>ROUND(('фонд начисленной заработной пла'!J124/'среднесписочная численность'!J45/12)*1000,1)</f>
        <v>85940</v>
      </c>
      <c r="K46" s="20">
        <f t="shared" ref="K46" si="71">ROUND(J46/H46*100,1)</f>
        <v>100.3</v>
      </c>
      <c r="L46" s="19">
        <f>ROUND(('фонд начисленной заработной пла'!L124/'среднесписочная численность'!L45/12)*1000,1)</f>
        <v>87953.3</v>
      </c>
      <c r="M46" s="20">
        <f t="shared" ref="M46" si="72">ROUND(L46/J46*100,1)</f>
        <v>102.3</v>
      </c>
      <c r="N46" s="19">
        <f>ROUND(('фонд начисленной заработной пла'!N124/'среднесписочная численность'!N45/12)*1000,1)</f>
        <v>88294.2</v>
      </c>
      <c r="O46" s="20">
        <f t="shared" ref="O46" si="73">ROUND(N46/L46*100,1)</f>
        <v>100.4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>
      <c r="A47" s="36" t="s">
        <v>54</v>
      </c>
      <c r="B47" s="39">
        <f>ROUND(('фонд начисленной заработной пла'!B125/'среднесписочная численность'!B46/12)*1000,1)</f>
        <v>16158.4</v>
      </c>
      <c r="C47" s="39">
        <f>ROUND(('фонд начисленной заработной пла'!C125/'среднесписочная численность'!C46/12)*1000,1)</f>
        <v>16950.2</v>
      </c>
      <c r="D47" s="37">
        <f t="shared" ref="D47" si="74">ROUND(C47/B47*100,1)</f>
        <v>104.9</v>
      </c>
      <c r="E47" s="31">
        <f>ROUND(('фонд начисленной заработной пла'!E125/'среднесписочная численность'!E46/4)*1000,1)</f>
        <v>16490.7</v>
      </c>
      <c r="F47" s="31">
        <f>ROUND(('фонд начисленной заработной пла'!F125/'среднесписочная численность'!F46/4)*1000,1)</f>
        <v>17056.900000000001</v>
      </c>
      <c r="G47" s="37">
        <f t="shared" si="57"/>
        <v>103.4</v>
      </c>
      <c r="H47" s="39">
        <f>ROUND(('фонд начисленной заработной пла'!H125/'среднесписочная численность'!H46/12)*1000,1)</f>
        <v>18336.599999999999</v>
      </c>
      <c r="I47" s="37">
        <f t="shared" ref="I47" si="75">ROUND(H47/C47*100,1)</f>
        <v>108.2</v>
      </c>
      <c r="J47" s="39">
        <f>ROUND(('фонд начисленной заработной пла'!J125/'среднесписочная численность'!J46/12)*1000,1)</f>
        <v>19128.900000000001</v>
      </c>
      <c r="K47" s="37">
        <f t="shared" si="59"/>
        <v>104.3</v>
      </c>
      <c r="L47" s="39">
        <f>ROUND(('фонд начисленной заработной пла'!L125/'среднесписочная численность'!L46/12)*1000,1)</f>
        <v>19765.3</v>
      </c>
      <c r="M47" s="37">
        <f t="shared" si="60"/>
        <v>103.3</v>
      </c>
      <c r="N47" s="39">
        <f>ROUND(('фонд начисленной заработной пла'!N125/'среднесписочная численность'!N46/12)*1000,1)</f>
        <v>20367.900000000001</v>
      </c>
      <c r="O47" s="37">
        <f t="shared" si="61"/>
        <v>103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>
      <c r="A48" s="47" t="s">
        <v>5</v>
      </c>
      <c r="B48" s="48"/>
      <c r="C48" s="49"/>
      <c r="D48" s="42"/>
      <c r="E48" s="31" t="e">
        <f>ROUND(('фонд начисленной заработной пла'!E126/'среднесписочная численность'!E47/4)*1000,1)</f>
        <v>#DIV/0!</v>
      </c>
      <c r="F48" s="31" t="e">
        <f>ROUND(('фонд начисленной заработной пла'!F126/'среднесписочная численность'!F47/4)*1000,1)</f>
        <v>#DIV/0!</v>
      </c>
      <c r="G48" s="42"/>
      <c r="H48" s="49"/>
      <c r="I48" s="42"/>
      <c r="J48" s="49"/>
      <c r="K48" s="42"/>
      <c r="L48" s="49"/>
      <c r="M48" s="42"/>
      <c r="N48" s="49"/>
      <c r="O48" s="4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>
      <c r="A49" s="47" t="s">
        <v>55</v>
      </c>
      <c r="B49" s="37">
        <f>ROUND(('фонд начисленной заработной пла'!B127/'среднесписочная численность'!B48/12)*1000,1)</f>
        <v>16358.5</v>
      </c>
      <c r="C49" s="37">
        <f>ROUND(('фонд начисленной заработной пла'!C127/'среднесписочная численность'!C48/12)*1000,1)</f>
        <v>17062</v>
      </c>
      <c r="D49" s="38">
        <f t="shared" si="56"/>
        <v>104.3</v>
      </c>
      <c r="E49" s="31">
        <f>ROUND(('фонд начисленной заработной пла'!E127/'среднесписочная численность'!E48/4)*1000,1)</f>
        <v>16808.599999999999</v>
      </c>
      <c r="F49" s="31">
        <f>ROUND(('фонд начисленной заработной пла'!F127/'среднесписочная численность'!F48/4)*1000,1)</f>
        <v>17453.8</v>
      </c>
      <c r="G49" s="38">
        <f t="shared" ref="G49:G51" si="76">ROUND(F49/E49*100,1)</f>
        <v>103.8</v>
      </c>
      <c r="H49" s="37">
        <f>ROUND(('фонд начисленной заработной пла'!H127/'среднесписочная численность'!H48/12)*1000,1)</f>
        <v>18037.2</v>
      </c>
      <c r="I49" s="38">
        <f t="shared" ref="I49:I51" si="77">ROUND(H49/C49*100,1)</f>
        <v>105.7</v>
      </c>
      <c r="J49" s="37">
        <f>ROUND(('фонд начисленной заработной пла'!J127/'среднесписочная численность'!J48/12)*1000,1)</f>
        <v>18565.7</v>
      </c>
      <c r="K49" s="38">
        <f t="shared" ref="K49:K51" si="78">ROUND(J49/H49*100,1)</f>
        <v>102.9</v>
      </c>
      <c r="L49" s="37">
        <f>ROUND(('фонд начисленной заработной пла'!L127/'среднесписочная численность'!L48/12)*1000,1)</f>
        <v>19088.599999999999</v>
      </c>
      <c r="M49" s="38">
        <f t="shared" ref="M49:M51" si="79">ROUND(L49/J49*100,1)</f>
        <v>102.8</v>
      </c>
      <c r="N49" s="37">
        <f>ROUND(('фонд начисленной заработной пла'!N127/'среднесписочная численность'!N48/12)*1000,1)</f>
        <v>19638.599999999999</v>
      </c>
      <c r="O49" s="38">
        <f t="shared" ref="O49:O51" si="80">ROUND(N49/L49*100,1)</f>
        <v>102.9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6.5" customHeight="1">
      <c r="A50" s="17" t="str">
        <f>'фонд начисленной заработной пла'!A128</f>
        <v>Хомутовская школа</v>
      </c>
      <c r="B50" s="19">
        <f>ROUND(('фонд начисленной заработной пла'!B128/'среднесписочная численность'!B49/12)*1000,1)</f>
        <v>19109</v>
      </c>
      <c r="C50" s="19">
        <f>ROUND(('фонд начисленной заработной пла'!C128/'среднесписочная численность'!C49/12)*1000,1)</f>
        <v>19402.900000000001</v>
      </c>
      <c r="D50" s="20">
        <f t="shared" ref="D50:D51" si="81">ROUND(C50/B50*100,1)</f>
        <v>101.5</v>
      </c>
      <c r="E50" s="31">
        <f>ROUND(('фонд начисленной заработной пла'!E128/'среднесписочная численность'!E49/4)*1000,1)</f>
        <v>18951.5</v>
      </c>
      <c r="F50" s="31">
        <f>ROUND(('фонд начисленной заработной пла'!F128/'среднесписочная численность'!F49/4)*1000,1)</f>
        <v>19171.7</v>
      </c>
      <c r="G50" s="20">
        <f t="shared" si="76"/>
        <v>101.2</v>
      </c>
      <c r="H50" s="19">
        <f>ROUND(('фонд начисленной заработной пла'!H128/'среднесписочная численность'!H49/12)*1000,1)</f>
        <v>19414.099999999999</v>
      </c>
      <c r="I50" s="20">
        <f t="shared" si="77"/>
        <v>100.1</v>
      </c>
      <c r="J50" s="19">
        <f>ROUND(('фонд начисленной заработной пла'!J128/'среднесписочная численность'!J49/12)*1000,1)</f>
        <v>20100.2</v>
      </c>
      <c r="K50" s="20">
        <f t="shared" si="78"/>
        <v>103.5</v>
      </c>
      <c r="L50" s="19">
        <f>ROUND(('фонд начисленной заработной пла'!L128/'среднесписочная численность'!L49/12)*1000,1)</f>
        <v>20827.400000000001</v>
      </c>
      <c r="M50" s="20">
        <f t="shared" si="79"/>
        <v>103.6</v>
      </c>
      <c r="N50" s="19">
        <f>ROUND(('фонд начисленной заработной пла'!N128/'среднесписочная численность'!N49/12)*1000,1)</f>
        <v>21750</v>
      </c>
      <c r="O50" s="20">
        <f t="shared" si="80"/>
        <v>104.4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5.5" customHeight="1">
      <c r="A51" s="17" t="str">
        <f>'среднесписочная численность'!A50</f>
        <v>Калиновская средняя общеобразовательная школа</v>
      </c>
      <c r="B51" s="19">
        <f>ROUND(('фонд начисленной заработной пла'!B131/'среднесписочная численность'!B52/12)*1000,1)</f>
        <v>15705.2</v>
      </c>
      <c r="C51" s="19">
        <f>ROUND(('фонд начисленной заработной пла'!C131/'среднесписочная численность'!C52/12)*1000,1)</f>
        <v>16571.5</v>
      </c>
      <c r="D51" s="20">
        <f t="shared" si="81"/>
        <v>105.5</v>
      </c>
      <c r="E51" s="31">
        <f>ROUND(('фонд начисленной заработной пла'!E129/'среднесписочная численность'!E50/4)*1000,1)</f>
        <v>18052.900000000001</v>
      </c>
      <c r="F51" s="31">
        <f>ROUND(('фонд начисленной заработной пла'!F129/'среднесписочная численность'!F50/4)*1000,1)</f>
        <v>18480.400000000001</v>
      </c>
      <c r="G51" s="20">
        <f t="shared" si="76"/>
        <v>102.4</v>
      </c>
      <c r="H51" s="19">
        <f>ROUND(('фонд начисленной заработной пла'!H131/'среднесписочная численность'!H52/12)*1000,1)</f>
        <v>17851.3</v>
      </c>
      <c r="I51" s="20">
        <f t="shared" si="77"/>
        <v>107.7</v>
      </c>
      <c r="J51" s="19">
        <f>ROUND(('фонд начисленной заработной пла'!J131/'среднесписочная численность'!J52/12)*1000,1)</f>
        <v>18401</v>
      </c>
      <c r="K51" s="20">
        <f t="shared" si="78"/>
        <v>103.1</v>
      </c>
      <c r="L51" s="19">
        <f>ROUND(('фонд начисленной заработной пла'!L131/'среднесписочная численность'!L52/12)*1000,1)</f>
        <v>18859.5</v>
      </c>
      <c r="M51" s="20">
        <f t="shared" si="79"/>
        <v>102.5</v>
      </c>
      <c r="N51" s="19">
        <f>ROUND(('фонд начисленной заработной пла'!N131/'среднесписочная численность'!N52/12)*1000,1)</f>
        <v>19304.5</v>
      </c>
      <c r="O51" s="20">
        <f t="shared" si="80"/>
        <v>102.4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7.25" customHeight="1">
      <c r="A52" s="17" t="str">
        <f>'среднесписочная численность'!A51</f>
        <v>ОБПОУ "КСХТ"</v>
      </c>
      <c r="B52" s="19">
        <f>ROUND(('фонд начисленной заработной пла'!B132/'среднесписочная численность'!B53/12)*1000,1)</f>
        <v>15668</v>
      </c>
      <c r="C52" s="19">
        <f>ROUND(('фонд начисленной заработной пла'!C132/'среднесписочная численность'!C53/12)*1000,1)</f>
        <v>15737.6</v>
      </c>
      <c r="D52" s="20">
        <f t="shared" ref="D52:D53" si="82">ROUND(C52/B52*100,1)</f>
        <v>100.4</v>
      </c>
      <c r="E52" s="31">
        <f>ROUND(('фонд начисленной заработной пла'!E130/'среднесписочная численность'!E51/4)*1000,1)</f>
        <v>13897.9</v>
      </c>
      <c r="F52" s="31">
        <f>ROUND(('фонд начисленной заработной пла'!F130/'среднесписочная численность'!F51/4)*1000,1)</f>
        <v>14289.9</v>
      </c>
      <c r="G52" s="20">
        <f t="shared" ref="G52:G53" si="83">ROUND(F52/E52*100,1)</f>
        <v>102.8</v>
      </c>
      <c r="H52" s="19">
        <f>ROUND(('фонд начисленной заработной пла'!H132/'среднесписочная численность'!H53/12)*1000,1)</f>
        <v>16599.599999999999</v>
      </c>
      <c r="I52" s="20">
        <f t="shared" ref="I52:I53" si="84">ROUND(H52/C52*100,1)</f>
        <v>105.5</v>
      </c>
      <c r="J52" s="19">
        <f>ROUND(('фонд начисленной заработной пла'!J132/'среднесписочная численность'!J53/12)*1000,1)</f>
        <v>17051.3</v>
      </c>
      <c r="K52" s="20">
        <f t="shared" ref="K52:K53" si="85">ROUND(J52/H52*100,1)</f>
        <v>102.7</v>
      </c>
      <c r="L52" s="19">
        <f>ROUND(('фонд начисленной заработной пла'!L132/'среднесписочная численность'!L53/12)*1000,1)</f>
        <v>17590.400000000001</v>
      </c>
      <c r="M52" s="20">
        <f t="shared" ref="M52:M53" si="86">ROUND(L52/J52*100,1)</f>
        <v>103.2</v>
      </c>
      <c r="N52" s="19">
        <f>ROUND(('фонд начисленной заработной пла'!N132/'среднесписочная численность'!N53/12)*1000,1)</f>
        <v>18104</v>
      </c>
      <c r="O52" s="20">
        <f t="shared" ref="O52:O53" si="87">ROUND(N52/L52*100,1)</f>
        <v>102.9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7.25" customHeight="1">
      <c r="A53" s="17" t="str">
        <f>'среднесписочная численность'!A52</f>
        <v>прочие</v>
      </c>
      <c r="B53" s="19">
        <f>ROUND(('фонд начисленной заработной пла'!B133/'среднесписочная численность'!B54/12)*1000,1)</f>
        <v>15615.2</v>
      </c>
      <c r="C53" s="19">
        <f>ROUND(('фонд начисленной заработной пла'!C133/'среднесписочная численность'!C54/12)*1000,1)</f>
        <v>15082.3</v>
      </c>
      <c r="D53" s="20">
        <f t="shared" si="82"/>
        <v>96.6</v>
      </c>
      <c r="E53" s="31">
        <f>ROUND(('фонд начисленной заработной пла'!E131/'среднесписочная численность'!E52/4)*1000,1)</f>
        <v>16591.900000000001</v>
      </c>
      <c r="F53" s="31">
        <f>ROUND(('фонд начисленной заработной пла'!F131/'среднесписочная численность'!F52/4)*1000,1)</f>
        <v>17440.5</v>
      </c>
      <c r="G53" s="20">
        <f t="shared" si="83"/>
        <v>105.1</v>
      </c>
      <c r="H53" s="19">
        <f>ROUND(('фонд начисленной заработной пла'!H133/'среднесписочная численность'!H54/12)*1000,1)</f>
        <v>15672</v>
      </c>
      <c r="I53" s="20">
        <f t="shared" si="84"/>
        <v>103.9</v>
      </c>
      <c r="J53" s="19">
        <f>ROUND(('фонд начисленной заработной пла'!J133/'среднесписочная численность'!J54/12)*1000,1)</f>
        <v>16078</v>
      </c>
      <c r="K53" s="20">
        <f t="shared" si="85"/>
        <v>102.6</v>
      </c>
      <c r="L53" s="19">
        <f>ROUND(('фонд начисленной заработной пла'!L133/'среднесписочная численность'!L54/12)*1000,1)</f>
        <v>16489.7</v>
      </c>
      <c r="M53" s="20">
        <f t="shared" si="86"/>
        <v>102.6</v>
      </c>
      <c r="N53" s="19">
        <f>ROUND(('фонд начисленной заработной пла'!N133/'среднесписочная численность'!N54/12)*1000,1)</f>
        <v>16924.3</v>
      </c>
      <c r="O53" s="20">
        <f t="shared" si="87"/>
        <v>102.6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4.75">
      <c r="A54" s="51" t="s">
        <v>56</v>
      </c>
      <c r="B54" s="37">
        <f>ROUND(('фонд начисленной заработной пла'!B132/'среднесписочная численность'!B53/12)*1000,1)</f>
        <v>15668</v>
      </c>
      <c r="C54" s="37">
        <f>ROUND(('фонд начисленной заработной пла'!C132/'среднесписочная численность'!C53/12)*1000,1)</f>
        <v>15737.6</v>
      </c>
      <c r="D54" s="38">
        <f t="shared" si="56"/>
        <v>100.4</v>
      </c>
      <c r="E54" s="31">
        <f>ROUND(('фонд начисленной заработной пла'!E130/'среднесписочная численность'!E51/4)*1000,1)</f>
        <v>13897.9</v>
      </c>
      <c r="F54" s="31">
        <f>ROUND(('фонд начисленной заработной пла'!F130/'среднесписочная численность'!F51/4)*1000,1)</f>
        <v>14289.9</v>
      </c>
      <c r="G54" s="38">
        <f t="shared" ref="G54:G56" si="88">ROUND(F54/E54*100,1)</f>
        <v>102.8</v>
      </c>
      <c r="H54" s="37">
        <f>ROUND(('фонд начисленной заработной пла'!H132/'среднесписочная численность'!H53/12)*1000,1)</f>
        <v>16599.599999999999</v>
      </c>
      <c r="I54" s="38">
        <f t="shared" ref="I54:I56" si="89">ROUND(H54/C54*100,1)</f>
        <v>105.5</v>
      </c>
      <c r="J54" s="37">
        <f>ROUND(('фонд начисленной заработной пла'!J132/'среднесписочная численность'!J53/12)*1000,1)</f>
        <v>17051.3</v>
      </c>
      <c r="K54" s="38">
        <f t="shared" ref="K54:K56" si="90">ROUND(J54/H54*100,1)</f>
        <v>102.7</v>
      </c>
      <c r="L54" s="37">
        <f>ROUND(('фонд начисленной заработной пла'!L132/'среднесписочная численность'!L53/12)*1000,1)</f>
        <v>17590.400000000001</v>
      </c>
      <c r="M54" s="38">
        <f t="shared" ref="M54:M56" si="91">ROUND(L54/J54*100,1)</f>
        <v>103.2</v>
      </c>
      <c r="N54" s="37">
        <f>ROUND(('фонд начисленной заработной пла'!N132/'среднесписочная численность'!N53/12)*1000,1)</f>
        <v>18104</v>
      </c>
      <c r="O54" s="38">
        <f t="shared" ref="O54:O56" si="92">ROUND(N54/L54*100,1)</f>
        <v>102.9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" customHeight="1">
      <c r="A55" s="17" t="str">
        <f>'фонд начисленной заработной пла'!A133</f>
        <v>ОБУЗ " Хомутовская ЦРБ"</v>
      </c>
      <c r="B55" s="19">
        <f>ROUND(('фонд начисленной заработной пла'!B133/'среднесписочная численность'!B54/12)*1000,1)</f>
        <v>15615.2</v>
      </c>
      <c r="C55" s="19">
        <f>ROUND(('фонд начисленной заработной пла'!C133/'среднесписочная численность'!C54/12)*1000,1)</f>
        <v>15082.3</v>
      </c>
      <c r="D55" s="20">
        <f t="shared" ref="D55:D56" si="93">ROUND(C55/B55*100,1)</f>
        <v>96.6</v>
      </c>
      <c r="E55" s="31">
        <f>ROUND(('фонд начисленной заработной пла'!E131/'среднесписочная численность'!E52/4)*1000,1)</f>
        <v>16591.900000000001</v>
      </c>
      <c r="F55" s="31">
        <f>ROUND(('фонд начисленной заработной пла'!F131/'среднесписочная численность'!F52/4)*1000,1)</f>
        <v>17440.5</v>
      </c>
      <c r="G55" s="20">
        <f t="shared" si="88"/>
        <v>105.1</v>
      </c>
      <c r="H55" s="19">
        <f>ROUND(('фонд начисленной заработной пла'!H133/'среднесписочная численность'!H54/12)*1000,1)</f>
        <v>15672</v>
      </c>
      <c r="I55" s="20">
        <f t="shared" si="89"/>
        <v>103.9</v>
      </c>
      <c r="J55" s="19">
        <f>ROUND(('фонд начисленной заработной пла'!J133/'среднесписочная численность'!J54/12)*1000,1)</f>
        <v>16078</v>
      </c>
      <c r="K55" s="20">
        <f t="shared" si="90"/>
        <v>102.6</v>
      </c>
      <c r="L55" s="19">
        <f>ROUND(('фонд начисленной заработной пла'!L133/'среднесписочная численность'!L54/12)*1000,1)</f>
        <v>16489.7</v>
      </c>
      <c r="M55" s="20">
        <f t="shared" si="91"/>
        <v>102.6</v>
      </c>
      <c r="N55" s="19">
        <f>ROUND(('фонд начисленной заработной пла'!N133/'среднесписочная численность'!N54/12)*1000,1)</f>
        <v>16924.3</v>
      </c>
      <c r="O55" s="20">
        <f t="shared" si="92"/>
        <v>102.6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17" t="s">
        <v>9</v>
      </c>
      <c r="B56" s="19">
        <f>ROUND(('фонд начисленной заработной пла'!B134/'среднесписочная численность'!B55/12)*1000,1)</f>
        <v>15854.9</v>
      </c>
      <c r="C56" s="19">
        <f>ROUND(('фонд начисленной заработной пла'!C134/'среднесписочная численность'!C55/12)*1000,1)</f>
        <v>18019</v>
      </c>
      <c r="D56" s="20">
        <f t="shared" si="93"/>
        <v>113.6</v>
      </c>
      <c r="E56" s="31">
        <f>ROUND(('фонд начисленной заработной пла'!E132/'среднесписочная численность'!E53/4)*1000,1)</f>
        <v>15193.8</v>
      </c>
      <c r="F56" s="31">
        <f>ROUND(('фонд начисленной заработной пла'!F132/'среднесписочная численность'!F53/4)*1000,1)</f>
        <v>14765.9</v>
      </c>
      <c r="G56" s="20">
        <f t="shared" si="88"/>
        <v>97.2</v>
      </c>
      <c r="H56" s="19">
        <f>ROUND(('фонд начисленной заработной пла'!H134/'среднесписочная численность'!H55/12)*1000,1)</f>
        <v>20050</v>
      </c>
      <c r="I56" s="20">
        <f t="shared" si="89"/>
        <v>111.3</v>
      </c>
      <c r="J56" s="19">
        <f>ROUND(('фонд начисленной заработной пла'!J134/'среднесписочная численность'!J55/12)*1000,1)</f>
        <v>20601.3</v>
      </c>
      <c r="K56" s="20">
        <f t="shared" si="90"/>
        <v>102.7</v>
      </c>
      <c r="L56" s="19">
        <f>ROUND(('фонд начисленной заработной пла'!L134/'среднесписочная численность'!L55/12)*1000,1)</f>
        <v>21604.6</v>
      </c>
      <c r="M56" s="20">
        <f t="shared" si="91"/>
        <v>104.9</v>
      </c>
      <c r="N56" s="19">
        <f>ROUND(('фонд начисленной заработной пла'!N134/'среднесписочная численность'!N55/12)*1000,1)</f>
        <v>22323.7</v>
      </c>
      <c r="O56" s="20">
        <f t="shared" si="92"/>
        <v>103.3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30" customHeight="1">
      <c r="A57" s="51" t="s">
        <v>57</v>
      </c>
      <c r="B57" s="37">
        <f>ROUND(('фонд начисленной заработной пла'!B135/'среднесписочная численность'!B56/12)*1000,1)</f>
        <v>16262.5</v>
      </c>
      <c r="C57" s="37">
        <f>ROUND(('фонд начисленной заработной пла'!C135/'среднесписочная численность'!C56/12)*1000,1)</f>
        <v>19480.099999999999</v>
      </c>
      <c r="D57" s="38">
        <f t="shared" ref="D57" si="94">ROUND(C57/B57*100,1)</f>
        <v>119.8</v>
      </c>
      <c r="E57" s="31">
        <f>ROUND(('фонд начисленной заработной пла'!E133/'среднесписочная численность'!E54/4)*1000,1)</f>
        <v>15672.9</v>
      </c>
      <c r="F57" s="31">
        <f>ROUND(('фонд начисленной заработной пла'!F133/'среднесписочная численность'!F54/4)*1000,1)</f>
        <v>14802.4</v>
      </c>
      <c r="G57" s="38">
        <f t="shared" si="57"/>
        <v>94.4</v>
      </c>
      <c r="H57" s="37">
        <f>ROUND(('фонд начисленной заработной пла'!H135/'среднесписочная численность'!H56/12)*1000,1)</f>
        <v>24527.200000000001</v>
      </c>
      <c r="I57" s="38">
        <f t="shared" ref="I57" si="95">ROUND(H57/C57*100,1)</f>
        <v>125.9</v>
      </c>
      <c r="J57" s="37">
        <f>ROUND(('фонд начисленной заработной пла'!J135/'среднесписочная численность'!J56/12)*1000,1)</f>
        <v>27743.7</v>
      </c>
      <c r="K57" s="38">
        <f t="shared" si="59"/>
        <v>113.1</v>
      </c>
      <c r="L57" s="37">
        <f>ROUND(('фонд начисленной заработной пла'!L135/'среднесписочная численность'!L56/12)*1000,1)</f>
        <v>29295.3</v>
      </c>
      <c r="M57" s="38">
        <f t="shared" si="60"/>
        <v>105.6</v>
      </c>
      <c r="N57" s="37">
        <f>ROUND(('фонд начисленной заработной пла'!N135/'среднесписочная численность'!N56/12)*1000,1)</f>
        <v>30465.8</v>
      </c>
      <c r="O57" s="38">
        <f t="shared" si="61"/>
        <v>104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8" customHeight="1">
      <c r="A58" s="17" t="str">
        <f>'фонд начисленной заработной пла'!A136</f>
        <v>МКУК"Хомутовский ДНТ"</v>
      </c>
      <c r="B58" s="19">
        <f>ROUND(('фонд начисленной заработной пла'!B136/'среднесписочная численность'!B57/12)*1000,1)</f>
        <v>16116.9</v>
      </c>
      <c r="C58" s="19">
        <f>ROUND(('фонд начисленной заработной пла'!C136/'среднесписочная численность'!C57/12)*1000,1)</f>
        <v>18905.2</v>
      </c>
      <c r="D58" s="20">
        <f t="shared" si="56"/>
        <v>117.3</v>
      </c>
      <c r="E58" s="31">
        <f>ROUND(('фонд начисленной заработной пла'!E134/'среднесписочная численность'!E55/4)*1000,1)</f>
        <v>13461.5</v>
      </c>
      <c r="F58" s="31">
        <f>ROUND(('фонд начисленной заработной пла'!F134/'среднесписочная численность'!F55/4)*1000,1)</f>
        <v>14630</v>
      </c>
      <c r="G58" s="20">
        <f t="shared" ref="G58:G60" si="96">ROUND(F58/E58*100,1)</f>
        <v>108.7</v>
      </c>
      <c r="H58" s="19">
        <f>ROUND(('фонд начисленной заработной пла'!H136/'среднесписочная численность'!H57/12)*1000,1)</f>
        <v>22150.9</v>
      </c>
      <c r="I58" s="20">
        <f t="shared" ref="I58:I60" si="97">ROUND(H58/C58*100,1)</f>
        <v>117.2</v>
      </c>
      <c r="J58" s="19">
        <f>ROUND(('фонд начисленной заработной пла'!J136/'среднесписочная численность'!J57/12)*1000,1)</f>
        <v>25817.1</v>
      </c>
      <c r="K58" s="20">
        <f t="shared" ref="K58:K60" si="98">ROUND(J58/H58*100,1)</f>
        <v>116.6</v>
      </c>
      <c r="L58" s="19">
        <f>ROUND(('фонд начисленной заработной пла'!L136/'среднесписочная численность'!L57/12)*1000,1)</f>
        <v>25817.1</v>
      </c>
      <c r="M58" s="20">
        <f t="shared" ref="M58:M60" si="99">ROUND(L58/J58*100,1)</f>
        <v>100</v>
      </c>
      <c r="N58" s="19">
        <f>ROUND(('фонд начисленной заработной пла'!N136/'среднесписочная численность'!N57/12)*1000,1)</f>
        <v>25817.1</v>
      </c>
      <c r="O58" s="20">
        <f t="shared" ref="O58:O60" si="100">ROUND(N58/L58*100,1)</f>
        <v>100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8" customHeight="1">
      <c r="A59" s="17" t="str">
        <f>'фонд начисленной заработной пла'!A137</f>
        <v>МКУК "Межпоселенческая библиотека"</v>
      </c>
      <c r="B59" s="19">
        <f>ROUND(('фонд начисленной заработной пла'!B137/'среднесписочная численность'!B58/12)*1000,1)</f>
        <v>16129.3</v>
      </c>
      <c r="C59" s="19">
        <f>ROUND(('фонд начисленной заработной пла'!C137/'среднесписочная численность'!C58/12)*1000,1)</f>
        <v>16808.599999999999</v>
      </c>
      <c r="D59" s="20">
        <f t="shared" ref="D59" si="101">ROUND(C59/B59*100,1)</f>
        <v>104.2</v>
      </c>
      <c r="E59" s="31">
        <f>ROUND(('фонд начисленной заработной пла'!E135/'среднесписочная численность'!E56/4)*1000,1)</f>
        <v>18008.599999999999</v>
      </c>
      <c r="F59" s="31">
        <f>ROUND(('фонд начисленной заработной пла'!F135/'среднесписочная численность'!F56/4)*1000,1)</f>
        <v>20647.8</v>
      </c>
      <c r="G59" s="20">
        <f t="shared" ref="G59" si="102">ROUND(F59/E59*100,1)</f>
        <v>114.7</v>
      </c>
      <c r="H59" s="19">
        <f>ROUND(('фонд начисленной заработной пла'!H137/'среднесписочная численность'!H58/12)*1000,1)</f>
        <v>22150.9</v>
      </c>
      <c r="I59" s="20">
        <f t="shared" ref="I59" si="103">ROUND(H59/C59*100,1)</f>
        <v>131.80000000000001</v>
      </c>
      <c r="J59" s="19">
        <f>ROUND(('фонд начисленной заработной пла'!J137/'среднесписочная численность'!J58/12)*1000,1)</f>
        <v>25817</v>
      </c>
      <c r="K59" s="20">
        <f t="shared" ref="K59" si="104">ROUND(J59/H59*100,1)</f>
        <v>116.6</v>
      </c>
      <c r="L59" s="19">
        <f>ROUND(('фонд начисленной заработной пла'!L137/'среднесписочная численность'!L58/12)*1000,1)</f>
        <v>25817</v>
      </c>
      <c r="M59" s="20">
        <f t="shared" ref="M59" si="105">ROUND(L59/J59*100,1)</f>
        <v>100</v>
      </c>
      <c r="N59" s="19">
        <f>ROUND(('фонд начисленной заработной пла'!N137/'среднесписочная численность'!N58/12)*1000,1)</f>
        <v>25817</v>
      </c>
      <c r="O59" s="20">
        <f t="shared" ref="O59" si="106">ROUND(N59/L59*100,1)</f>
        <v>100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" customHeight="1">
      <c r="A60" s="17" t="str">
        <f>'фонд начисленной заработной пла'!A138</f>
        <v>прочие</v>
      </c>
      <c r="B60" s="19">
        <f>ROUND(('фонд начисленной заработной пла'!B138/'среднесписочная численность'!B59/12)*1000,1)</f>
        <v>16583.599999999999</v>
      </c>
      <c r="C60" s="19">
        <f>ROUND(('фонд начисленной заработной пла'!C138/'среднесписочная численность'!C59/12)*1000,1)</f>
        <v>23190.2</v>
      </c>
      <c r="D60" s="20">
        <f t="shared" si="56"/>
        <v>139.80000000000001</v>
      </c>
      <c r="E60" s="31">
        <f>ROUND(('фонд начисленной заработной пла'!E135/'среднесписочная численность'!E56/4)*1000,1)</f>
        <v>18008.599999999999</v>
      </c>
      <c r="F60" s="31">
        <f>ROUND(('фонд начисленной заработной пла'!F135/'среднесписочная численность'!F56/4)*1000,1)</f>
        <v>20647.8</v>
      </c>
      <c r="G60" s="20">
        <f t="shared" si="96"/>
        <v>114.7</v>
      </c>
      <c r="H60" s="19">
        <f>ROUND(('фонд начисленной заработной пла'!H138/'среднесписочная численность'!H59/12)*1000,1)</f>
        <v>29958.6</v>
      </c>
      <c r="I60" s="20">
        <f t="shared" si="97"/>
        <v>129.19999999999999</v>
      </c>
      <c r="J60" s="19">
        <f>ROUND(('фонд начисленной заработной пла'!J138/'среднесписочная численность'!J59/12)*1000,1)</f>
        <v>32147.3</v>
      </c>
      <c r="K60" s="20">
        <f t="shared" si="98"/>
        <v>107.3</v>
      </c>
      <c r="L60" s="19">
        <f>ROUND(('фонд начисленной заработной пла'!L138/'среднесписочная численность'!L59/12)*1000,1)</f>
        <v>37245.5</v>
      </c>
      <c r="M60" s="20">
        <f t="shared" si="99"/>
        <v>115.9</v>
      </c>
      <c r="N60" s="19">
        <f>ROUND(('фонд начисленной заработной пла'!N138/'среднесписочная численность'!N59/12)*1000,1)</f>
        <v>41091.4</v>
      </c>
      <c r="O60" s="20">
        <f t="shared" si="100"/>
        <v>110.3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>
      <c r="A61" s="36" t="s">
        <v>6</v>
      </c>
      <c r="B61" s="39">
        <f>ROUND(('фонд начисленной заработной пла'!B139/'среднесписочная численность'!B60/12)*1000,1)</f>
        <v>23337.599999999999</v>
      </c>
      <c r="C61" s="39">
        <f>ROUND(('фонд начисленной заработной пла'!C139/'среднесписочная численность'!C60/12)*1000,1)</f>
        <v>23953.5</v>
      </c>
      <c r="D61" s="37">
        <f>ROUND(C61/B61*100,1)</f>
        <v>102.6</v>
      </c>
      <c r="E61" s="31">
        <f>ROUND(('фонд начисленной заработной пла'!E136/'среднесписочная численность'!E57/4)*1000,1)</f>
        <v>12326.5</v>
      </c>
      <c r="F61" s="31">
        <f>ROUND(('фонд начисленной заработной пла'!F136/'среднесписочная численность'!F57/4)*1000,1)</f>
        <v>12750.8</v>
      </c>
      <c r="G61" s="37">
        <f t="shared" si="57"/>
        <v>103.4</v>
      </c>
      <c r="H61" s="39">
        <f>ROUND(('фонд начисленной заработной пла'!H139/'среднесписочная численность'!H60/12)*1000,1)</f>
        <v>24574.7</v>
      </c>
      <c r="I61" s="37">
        <f>ROUND(H61/C61*100,1)</f>
        <v>102.6</v>
      </c>
      <c r="J61" s="39">
        <f>ROUND(('фонд начисленной заработной пла'!J139/'среднесписочная численность'!J60/12)*1000,1)</f>
        <v>25123.9</v>
      </c>
      <c r="K61" s="37">
        <f t="shared" si="59"/>
        <v>102.2</v>
      </c>
      <c r="L61" s="39">
        <f>ROUND(('фонд начисленной заработной пла'!L139/'среднесписочная численность'!L60/12)*1000,1)</f>
        <v>25559.1</v>
      </c>
      <c r="M61" s="37">
        <f t="shared" si="60"/>
        <v>101.7</v>
      </c>
      <c r="N61" s="39">
        <f>ROUND(('фонд начисленной заработной пла'!N139/'среднесписочная численность'!N60/12)*1000,1)</f>
        <v>26051</v>
      </c>
      <c r="O61" s="37">
        <f t="shared" si="61"/>
        <v>101.9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>
      <c r="A62" s="9"/>
      <c r="B62" s="13"/>
      <c r="C62" s="14"/>
      <c r="D62" s="8"/>
      <c r="E62" s="31"/>
      <c r="F62" s="31"/>
      <c r="G62" s="8"/>
      <c r="H62" s="14"/>
      <c r="I62" s="8"/>
      <c r="J62" s="14"/>
      <c r="K62" s="8"/>
      <c r="L62" s="14"/>
      <c r="M62" s="8"/>
      <c r="N62" s="14"/>
      <c r="O62" s="8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>
      <c r="A63" s="45" t="s">
        <v>75</v>
      </c>
      <c r="B63" s="13"/>
      <c r="C63" s="14"/>
      <c r="D63" s="8"/>
      <c r="E63" s="31"/>
      <c r="F63" s="31"/>
      <c r="G63" s="8"/>
      <c r="H63" s="14"/>
      <c r="I63" s="8"/>
      <c r="J63" s="14"/>
      <c r="K63" s="8"/>
      <c r="L63" s="14"/>
      <c r="M63" s="8"/>
      <c r="N63" s="14"/>
      <c r="O63" s="8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>
      <c r="A64" s="46" t="s">
        <v>58</v>
      </c>
      <c r="B64" s="13"/>
      <c r="C64" s="14"/>
      <c r="D64" s="8"/>
      <c r="E64" s="31"/>
      <c r="F64" s="31"/>
      <c r="G64" s="8"/>
      <c r="H64" s="14"/>
      <c r="I64" s="8"/>
      <c r="J64" s="14"/>
      <c r="K64" s="8"/>
      <c r="L64" s="14"/>
      <c r="M64" s="8"/>
      <c r="N64" s="14"/>
      <c r="O64" s="8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44" t="str">
        <f>'фонд начисленной заработной пла'!A143</f>
        <v>МО "Посёлок Хомутовка"</v>
      </c>
      <c r="B65" s="41">
        <f>ROUND(('фонд начисленной заработной пла'!B143/'среднесписочная численность'!B64/12)*1000,1)</f>
        <v>21317.8</v>
      </c>
      <c r="C65" s="41">
        <f>ROUND(('фонд начисленной заработной пла'!C143/'среднесписочная численность'!C64/12)*1000,1)</f>
        <v>23009.5</v>
      </c>
      <c r="D65" s="42">
        <f t="shared" ref="D65:D73" si="107">ROUND(C65/B65*100,1)</f>
        <v>107.9</v>
      </c>
      <c r="E65" s="31" t="e">
        <f>ROUND(('фонд начисленной заработной пла'!E140/'среднесписочная численность'!E61/4)*1000,1)</f>
        <v>#DIV/0!</v>
      </c>
      <c r="F65" s="31" t="e">
        <f>ROUND(('фонд начисленной заработной пла'!F140/'среднесписочная численность'!F61/4)*1000,1)</f>
        <v>#DIV/0!</v>
      </c>
      <c r="G65" s="42" t="e">
        <f t="shared" ref="G65:G73" si="108">ROUND(F65/E65*100,1)</f>
        <v>#DIV/0!</v>
      </c>
      <c r="H65" s="41">
        <f>ROUND(('фонд начисленной заработной пла'!H143/'среднесписочная численность'!H64/12)*1000,1)</f>
        <v>24187.5</v>
      </c>
      <c r="I65" s="42">
        <f t="shared" ref="I65:I73" si="109">ROUND(H65/C65*100,1)</f>
        <v>105.1</v>
      </c>
      <c r="J65" s="41">
        <f>ROUND(('фонд начисленной заработной пла'!J143/'среднесписочная численность'!J64/12)*1000,1)</f>
        <v>24877.7</v>
      </c>
      <c r="K65" s="42">
        <f t="shared" si="59"/>
        <v>102.9</v>
      </c>
      <c r="L65" s="41">
        <f>ROUND(('фонд начисленной заработной пла'!L143/'среднесписочная численность'!L64/12)*1000,1)</f>
        <v>25271</v>
      </c>
      <c r="M65" s="42">
        <f t="shared" si="60"/>
        <v>101.6</v>
      </c>
      <c r="N65" s="41">
        <f>ROUND(('фонд начисленной заработной пла'!N143/'среднесписочная численность'!N64/12)*1000,1)</f>
        <v>25834.2</v>
      </c>
      <c r="O65" s="42">
        <f t="shared" si="61"/>
        <v>102.2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" customHeight="1">
      <c r="A66" s="44" t="str">
        <f>'фонд начисленной заработной пла'!A144</f>
        <v>МО "Гламаздинский сельсовет"</v>
      </c>
      <c r="B66" s="41">
        <f>ROUND(('фонд начисленной заработной пла'!B144/'среднесписочная численность'!B65/12)*1000,1)</f>
        <v>24149.599999999999</v>
      </c>
      <c r="C66" s="41">
        <f>ROUND(('фонд начисленной заработной пла'!C144/'среднесписочная численность'!C65/12)*1000,1)</f>
        <v>20852</v>
      </c>
      <c r="D66" s="42">
        <f t="shared" si="107"/>
        <v>86.3</v>
      </c>
      <c r="E66" s="31" t="e">
        <f>ROUND(('фонд начисленной заработной пла'!E141/'среднесписочная численность'!E62/4)*1000,1)</f>
        <v>#DIV/0!</v>
      </c>
      <c r="F66" s="31" t="e">
        <f>ROUND(('фонд начисленной заработной пла'!F141/'среднесписочная численность'!F62/4)*1000,1)</f>
        <v>#DIV/0!</v>
      </c>
      <c r="G66" s="42" t="e">
        <f t="shared" si="108"/>
        <v>#DIV/0!</v>
      </c>
      <c r="H66" s="41">
        <f>ROUND(('фонд начисленной заработной пла'!H144/'среднесписочная численность'!H65/12)*1000,1)</f>
        <v>21308.1</v>
      </c>
      <c r="I66" s="42">
        <f t="shared" si="109"/>
        <v>102.2</v>
      </c>
      <c r="J66" s="41">
        <f>ROUND(('фонд начисленной заработной пла'!J144/'среднесписочная численность'!J65/12)*1000,1)</f>
        <v>22256.1</v>
      </c>
      <c r="K66" s="42">
        <f t="shared" si="59"/>
        <v>104.4</v>
      </c>
      <c r="L66" s="41">
        <f>ROUND(('фонд начисленной заработной пла'!L144/'среднесписочная численность'!L65/12)*1000,1)</f>
        <v>23323.4</v>
      </c>
      <c r="M66" s="42">
        <f t="shared" si="60"/>
        <v>104.8</v>
      </c>
      <c r="N66" s="41">
        <f>ROUND(('фонд начисленной заработной пла'!N144/'среднесписочная численность'!N65/12)*1000,1)</f>
        <v>24427.4</v>
      </c>
      <c r="O66" s="42">
        <f t="shared" si="61"/>
        <v>104.7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" customHeight="1">
      <c r="A67" s="44" t="str">
        <f>'фонд начисленной заработной пла'!A145</f>
        <v>МО "Дубовицкий сельсовет"</v>
      </c>
      <c r="B67" s="41">
        <f>ROUND(('фонд начисленной заработной пла'!B145/'среднесписочная численность'!B66/12)*1000,1)</f>
        <v>16016</v>
      </c>
      <c r="C67" s="41">
        <f>ROUND(('фонд начисленной заработной пла'!C145/'среднесписочная численность'!C66/12)*1000,1)</f>
        <v>16221</v>
      </c>
      <c r="D67" s="42">
        <f t="shared" si="107"/>
        <v>101.3</v>
      </c>
      <c r="E67" s="31" t="e">
        <f>ROUND(('фонд начисленной заработной пла'!E142/'среднесписочная численность'!E63/4)*1000,1)</f>
        <v>#DIV/0!</v>
      </c>
      <c r="F67" s="31" t="e">
        <f>ROUND(('фонд начисленной заработной пла'!F142/'среднесписочная численность'!F63/4)*1000,1)</f>
        <v>#DIV/0!</v>
      </c>
      <c r="G67" s="42" t="e">
        <f t="shared" si="108"/>
        <v>#DIV/0!</v>
      </c>
      <c r="H67" s="41">
        <f>ROUND(('фонд начисленной заработной пла'!H145/'среднесписочная численность'!H66/12)*1000,1)</f>
        <v>17565.2</v>
      </c>
      <c r="I67" s="42">
        <f t="shared" si="109"/>
        <v>108.3</v>
      </c>
      <c r="J67" s="41">
        <f>ROUND(('фонд начисленной заработной пла'!J145/'среднесписочная численность'!J66/12)*1000,1)</f>
        <v>18152.2</v>
      </c>
      <c r="K67" s="42">
        <f t="shared" si="59"/>
        <v>103.3</v>
      </c>
      <c r="L67" s="41">
        <f>ROUND(('фонд начисленной заработной пла'!L145/'среднесписочная численность'!L66/12)*1000,1)</f>
        <v>18492.8</v>
      </c>
      <c r="M67" s="42">
        <f t="shared" si="60"/>
        <v>101.9</v>
      </c>
      <c r="N67" s="41">
        <f>ROUND(('фонд начисленной заработной пла'!N145/'среднесписочная численность'!N66/12)*1000,1)</f>
        <v>18985.5</v>
      </c>
      <c r="O67" s="42">
        <f t="shared" si="61"/>
        <v>102.7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44" t="str">
        <f>'фонд начисленной заработной пла'!A146</f>
        <v>МО "Калиновский сельсовет"</v>
      </c>
      <c r="B68" s="41">
        <f>ROUND(('фонд начисленной заработной пла'!B146/'среднесписочная численность'!B67/12)*1000,1)</f>
        <v>18872.599999999999</v>
      </c>
      <c r="C68" s="41">
        <f>ROUND(('фонд начисленной заработной пла'!C146/'среднесписочная численность'!C67/12)*1000,1)</f>
        <v>19078.7</v>
      </c>
      <c r="D68" s="42">
        <f t="shared" si="107"/>
        <v>101.1</v>
      </c>
      <c r="E68" s="31">
        <f>ROUND(('фонд начисленной заработной пла'!E143/'среднесписочная численность'!E64/4)*1000,1)</f>
        <v>19149.900000000001</v>
      </c>
      <c r="F68" s="31">
        <f>ROUND(('фонд начисленной заработной пла'!F143/'среднесписочная численность'!F64/4)*1000,1)</f>
        <v>19692.2</v>
      </c>
      <c r="G68" s="42">
        <f t="shared" si="108"/>
        <v>102.8</v>
      </c>
      <c r="H68" s="41">
        <f>ROUND(('фонд начисленной заработной пла'!H146/'среднесписочная численность'!H67/12)*1000,1)</f>
        <v>19781.400000000001</v>
      </c>
      <c r="I68" s="42">
        <f t="shared" si="109"/>
        <v>103.7</v>
      </c>
      <c r="J68" s="41">
        <f>ROUND(('фонд начисленной заработной пла'!J146/'среднесписочная численность'!J67/12)*1000,1)</f>
        <v>20240.3</v>
      </c>
      <c r="K68" s="42">
        <f t="shared" si="59"/>
        <v>102.3</v>
      </c>
      <c r="L68" s="41">
        <f>ROUND(('фонд начисленной заработной пла'!L146/'среднесписочная численность'!L67/12)*1000,1)</f>
        <v>20833.5</v>
      </c>
      <c r="M68" s="42">
        <f t="shared" si="60"/>
        <v>102.9</v>
      </c>
      <c r="N68" s="41">
        <f>ROUND(('фонд начисленной заработной пла'!N146/'среднесписочная численность'!N67/12)*1000,1)</f>
        <v>21550.5</v>
      </c>
      <c r="O68" s="42">
        <f t="shared" si="61"/>
        <v>103.4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44" t="str">
        <f>'фонд начисленной заработной пла'!A147</f>
        <v>МО "Ольховский сельсовет"</v>
      </c>
      <c r="B69" s="41">
        <f>ROUND(('фонд начисленной заработной пла'!B147/'среднесписочная численность'!B68/12)*1000,1)</f>
        <v>16685.5</v>
      </c>
      <c r="C69" s="41">
        <f>ROUND(('фонд начисленной заработной пла'!C147/'среднесписочная численность'!C68/12)*1000,1)</f>
        <v>16936</v>
      </c>
      <c r="D69" s="42">
        <f t="shared" si="107"/>
        <v>101.5</v>
      </c>
      <c r="E69" s="31">
        <f>ROUND(('фонд начисленной заработной пла'!E144/'среднесписочная численность'!E65/4)*1000,1)</f>
        <v>20519.599999999999</v>
      </c>
      <c r="F69" s="31">
        <f>ROUND(('фонд начисленной заработной пла'!F144/'среднесписочная численность'!F65/4)*1000,1)</f>
        <v>23563.200000000001</v>
      </c>
      <c r="G69" s="42">
        <f t="shared" si="108"/>
        <v>114.8</v>
      </c>
      <c r="H69" s="41">
        <f>ROUND(('фонд начисленной заработной пла'!H147/'среднесписочная численность'!H68/12)*1000,1)</f>
        <v>18280.7</v>
      </c>
      <c r="I69" s="42">
        <f t="shared" si="109"/>
        <v>107.9</v>
      </c>
      <c r="J69" s="41">
        <f>ROUND(('фонд начисленной заработной пла'!J147/'среднесписочная численность'!J68/12)*1000,1)</f>
        <v>18993.400000000001</v>
      </c>
      <c r="K69" s="42">
        <f t="shared" si="59"/>
        <v>103.9</v>
      </c>
      <c r="L69" s="41">
        <f>ROUND(('фонд начисленной заработной пла'!L147/'среднесписочная численность'!L68/12)*1000,1)</f>
        <v>20142.7</v>
      </c>
      <c r="M69" s="42">
        <f t="shared" si="60"/>
        <v>106.1</v>
      </c>
      <c r="N69" s="41">
        <f>ROUND(('фонд начисленной заработной пла'!N147/'среднесписочная численность'!N68/12)*1000,1)</f>
        <v>19454.5</v>
      </c>
      <c r="O69" s="42">
        <f t="shared" si="61"/>
        <v>96.6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44" t="str">
        <f>'фонд начисленной заработной пла'!A148</f>
        <v>МО "Петровский сельсовет"</v>
      </c>
      <c r="B70" s="41">
        <f>ROUND(('фонд начисленной заработной пла'!B148/'среднесписочная численность'!B69/12)*1000,1)</f>
        <v>16629.3</v>
      </c>
      <c r="C70" s="41">
        <f>ROUND(('фонд начисленной заработной пла'!C148/'среднесписочная численность'!C69/12)*1000,1)</f>
        <v>17145.2</v>
      </c>
      <c r="D70" s="42">
        <f t="shared" si="107"/>
        <v>103.1</v>
      </c>
      <c r="E70" s="31">
        <f>ROUND(('фонд начисленной заработной пла'!E145/'среднесписочная численность'!E66/4)*1000,1)</f>
        <v>15913</v>
      </c>
      <c r="F70" s="31">
        <f>ROUND(('фонд начисленной заработной пла'!F145/'среднесписочная численность'!F66/4)*1000,1)</f>
        <v>17141.3</v>
      </c>
      <c r="G70" s="42">
        <f t="shared" si="108"/>
        <v>107.7</v>
      </c>
      <c r="H70" s="41">
        <f>ROUND(('фонд начисленной заработной пла'!H148/'среднесписочная численность'!H69/12)*1000,1)</f>
        <v>17497.400000000001</v>
      </c>
      <c r="I70" s="42">
        <f t="shared" si="109"/>
        <v>102.1</v>
      </c>
      <c r="J70" s="41">
        <f>ROUND(('фонд начисленной заработной пла'!J148/'среднесписочная численность'!J69/12)*1000,1)</f>
        <v>18805.099999999999</v>
      </c>
      <c r="K70" s="42">
        <f t="shared" si="59"/>
        <v>107.5</v>
      </c>
      <c r="L70" s="41">
        <f>ROUND(('фонд начисленной заработной пла'!L148/'среднесписочная численность'!L69/12)*1000,1)</f>
        <v>19529.7</v>
      </c>
      <c r="M70" s="42">
        <f t="shared" si="60"/>
        <v>103.9</v>
      </c>
      <c r="N70" s="41">
        <f>ROUND(('фонд начисленной заработной пла'!N148/'среднесписочная численность'!N69/12)*1000,1)</f>
        <v>19893.099999999999</v>
      </c>
      <c r="O70" s="42">
        <f t="shared" si="61"/>
        <v>101.9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7.25" customHeight="1">
      <c r="A71" s="44" t="str">
        <f>'фонд начисленной заработной пла'!A149</f>
        <v>МО "Романовский сельсовет"</v>
      </c>
      <c r="B71" s="41">
        <f>ROUND(('фонд начисленной заработной пла'!B149/'среднесписочная численность'!B70/12)*1000,1)</f>
        <v>17431.400000000001</v>
      </c>
      <c r="C71" s="41">
        <f>ROUND(('фонд начисленной заработной пла'!C149/'среднесписочная численность'!C70/12)*1000,1)</f>
        <v>19311.099999999999</v>
      </c>
      <c r="D71" s="42">
        <f t="shared" si="107"/>
        <v>110.8</v>
      </c>
      <c r="E71" s="31">
        <f>ROUND(('фонд начисленной заработной пла'!E146/'среднесписочная численность'!E67/4)*1000,1)</f>
        <v>17729.599999999999</v>
      </c>
      <c r="F71" s="31">
        <f>ROUND(('фонд начисленной заработной пла'!F146/'среднесписочная численность'!F67/4)*1000,1)</f>
        <v>18470.3</v>
      </c>
      <c r="G71" s="42">
        <f t="shared" si="108"/>
        <v>104.2</v>
      </c>
      <c r="H71" s="41">
        <f>ROUND(('фонд начисленной заработной пла'!H149/'среднесписочная численность'!H70/12)*1000,1)</f>
        <v>20203.8</v>
      </c>
      <c r="I71" s="42">
        <f t="shared" si="109"/>
        <v>104.6</v>
      </c>
      <c r="J71" s="41">
        <f>ROUND(('фонд начисленной заработной пла'!J149/'среднесписочная численность'!J70/12)*1000,1)</f>
        <v>20489.900000000001</v>
      </c>
      <c r="K71" s="42">
        <f t="shared" si="59"/>
        <v>101.4</v>
      </c>
      <c r="L71" s="41">
        <f>ROUND(('фонд начисленной заработной пла'!L149/'среднесписочная численность'!L70/12)*1000,1)</f>
        <v>20885.099999999999</v>
      </c>
      <c r="M71" s="42">
        <f t="shared" si="60"/>
        <v>101.9</v>
      </c>
      <c r="N71" s="41">
        <f>ROUND(('фонд начисленной заработной пла'!N149/'среднесписочная численность'!N70/12)*1000,1)</f>
        <v>21230.9</v>
      </c>
      <c r="O71" s="42">
        <f t="shared" si="61"/>
        <v>101.7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" customHeight="1">
      <c r="A72" s="44" t="str">
        <f>'фонд начисленной заработной пла'!A150</f>
        <v>МО "Сальновский сельсовет"</v>
      </c>
      <c r="B72" s="41">
        <f>ROUND(('фонд начисленной заработной пла'!B150/'среднесписочная численность'!B71/12)*1000,1)</f>
        <v>16962.599999999999</v>
      </c>
      <c r="C72" s="41">
        <f>ROUND(('фонд начисленной заработной пла'!C150/'среднесписочная численность'!C71/12)*1000,1)</f>
        <v>16908.7</v>
      </c>
      <c r="D72" s="42">
        <f t="shared" si="107"/>
        <v>99.7</v>
      </c>
      <c r="E72" s="31">
        <f>ROUND(('фонд начисленной заработной пла'!E147/'среднесписочная численность'!E68/4)*1000,1)</f>
        <v>14947.4</v>
      </c>
      <c r="F72" s="31">
        <f>ROUND(('фонд начисленной заработной пла'!F147/'среднесписочная численность'!F68/4)*1000,1)</f>
        <v>16022.7</v>
      </c>
      <c r="G72" s="42">
        <f t="shared" si="108"/>
        <v>107.2</v>
      </c>
      <c r="H72" s="41">
        <f>ROUND(('фонд начисленной заработной пла'!H150/'среднесписочная численность'!H71/12)*1000,1)</f>
        <v>17758.099999999999</v>
      </c>
      <c r="I72" s="42">
        <f t="shared" si="109"/>
        <v>105</v>
      </c>
      <c r="J72" s="41">
        <f>ROUND(('фонд начисленной заработной пла'!J150/'среднесписочная численность'!J71/12)*1000,1)</f>
        <v>18065.900000000001</v>
      </c>
      <c r="K72" s="42">
        <f t="shared" si="59"/>
        <v>101.7</v>
      </c>
      <c r="L72" s="41">
        <f>ROUND(('фонд начисленной заработной пла'!L150/'среднесписочная численность'!L71/12)*1000,1)</f>
        <v>18365.599999999999</v>
      </c>
      <c r="M72" s="42">
        <f t="shared" si="60"/>
        <v>101.7</v>
      </c>
      <c r="N72" s="41">
        <f>ROUND(('фонд начисленной заработной пла'!N150/'среднесписочная численность'!N71/12)*1000,1)</f>
        <v>18659.900000000001</v>
      </c>
      <c r="O72" s="42">
        <f t="shared" si="61"/>
        <v>101.6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7.25" customHeight="1">
      <c r="A73" s="44" t="str">
        <f>'фонд начисленной заработной пла'!A151</f>
        <v>МО "Сковородневский сельсовет"</v>
      </c>
      <c r="B73" s="41">
        <f>ROUND(('фонд начисленной заработной пла'!B151/'среднесписочная численность'!B72/12)*1000,1)</f>
        <v>14069.4</v>
      </c>
      <c r="C73" s="41">
        <f>ROUND(('фонд начисленной заработной пла'!C151/'среднесписочная численность'!C72/12)*1000,1)</f>
        <v>17091.400000000001</v>
      </c>
      <c r="D73" s="42">
        <f t="shared" si="107"/>
        <v>121.5</v>
      </c>
      <c r="E73" s="31">
        <f>ROUND(('фонд начисленной заработной пла'!E148/'среднесписочная численность'!E69/4)*1000,1)</f>
        <v>17097.2</v>
      </c>
      <c r="F73" s="31">
        <f>ROUND(('фонд начисленной заработной пла'!F148/'среднесписочная численность'!F69/4)*1000,1)</f>
        <v>18377.3</v>
      </c>
      <c r="G73" s="42">
        <f t="shared" si="108"/>
        <v>107.5</v>
      </c>
      <c r="H73" s="41">
        <f>ROUND(('фонд начисленной заработной пла'!H151/'среднесписочная численность'!H72/12)*1000,1)</f>
        <v>18494.400000000001</v>
      </c>
      <c r="I73" s="42">
        <f t="shared" si="109"/>
        <v>108.2</v>
      </c>
      <c r="J73" s="41">
        <f>ROUND(('фонд начисленной заработной пла'!J151/'среднесписочная численность'!J72/12)*1000,1)</f>
        <v>18919.400000000001</v>
      </c>
      <c r="K73" s="42">
        <f t="shared" si="59"/>
        <v>102.3</v>
      </c>
      <c r="L73" s="41">
        <f>ROUND(('фонд начисленной заработной пла'!L151/'среднесписочная численность'!L72/12)*1000,1)</f>
        <v>19294.400000000001</v>
      </c>
      <c r="M73" s="42">
        <f t="shared" si="60"/>
        <v>102</v>
      </c>
      <c r="N73" s="41">
        <f>ROUND(('фонд начисленной заработной пла'!N151/'среднесписочная численность'!N72/12)*1000,1)</f>
        <v>19672.2</v>
      </c>
      <c r="O73" s="42">
        <f t="shared" si="61"/>
        <v>102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45" customHeight="1">
      <c r="A74" s="61" t="s">
        <v>68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8.5" customHeight="1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4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74:N75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ignoredErrors>
    <ignoredError sqref="B65:C73 B61:C61 H65:H73 J65:J73 B58:D58 G58:O58" unlockedFormula="1"/>
    <ignoredError sqref="B60:D60 G60:O60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:B5"/>
  <sheetViews>
    <sheetView workbookViewId="0">
      <selection activeCell="C14" sqref="C14"/>
    </sheetView>
  </sheetViews>
  <sheetFormatPr defaultRowHeight="15"/>
  <sheetData>
    <row r="1" spans="2:2">
      <c r="B1" s="56" t="s">
        <v>73</v>
      </c>
    </row>
    <row r="2" spans="2:2">
      <c r="B2" t="s">
        <v>67</v>
      </c>
    </row>
    <row r="3" spans="2:2">
      <c r="B3" t="s">
        <v>66</v>
      </c>
    </row>
    <row r="4" spans="2:2">
      <c r="B4" t="s">
        <v>65</v>
      </c>
    </row>
    <row r="5" spans="2:2">
      <c r="B5" t="s">
        <v>64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2017-07-25T14:28:47Z</dcterms:modified>
</cp:coreProperties>
</file>