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defaultThemeVersion="124226"/>
  <xr:revisionPtr revIDLastSave="0" documentId="13_ncr:1_{A922A17E-B25B-4E17-8375-F13EC51C2FEC}" xr6:coauthVersionLast="36" xr6:coauthVersionMax="36" xr10:uidLastSave="{00000000-0000-0000-0000-000000000000}"/>
  <bookViews>
    <workbookView xWindow="0" yWindow="0" windowWidth="28800" windowHeight="11625" activeTab="2" xr2:uid="{00000000-000D-0000-FFFF-FFFF00000000}"/>
  </bookViews>
  <sheets>
    <sheet name="зарплата" sheetId="1" r:id="rId1"/>
    <sheet name="условно утвержденные" sheetId="2" r:id="rId2"/>
    <sheet name="пред объем мун долга" sheetId="3" r:id="rId3"/>
    <sheet name="Лист4" sheetId="4" r:id="rId4"/>
  </sheets>
  <calcPr calcId="179021"/>
</workbook>
</file>

<file path=xl/calcChain.xml><?xml version="1.0" encoding="utf-8"?>
<calcChain xmlns="http://schemas.openxmlformats.org/spreadsheetml/2006/main">
  <c r="C5" i="3" l="1"/>
  <c r="D5" i="3"/>
  <c r="C7" i="3" l="1"/>
  <c r="C9" i="3" s="1"/>
  <c r="D7" i="3"/>
  <c r="D9" i="3" s="1"/>
  <c r="B5" i="3"/>
  <c r="C5" i="2"/>
  <c r="C7" i="2" s="1"/>
  <c r="B5" i="2"/>
  <c r="B7" i="3" l="1"/>
  <c r="B9" i="3" s="1"/>
  <c r="C9" i="2"/>
  <c r="B7" i="2"/>
  <c r="B9" i="2" s="1"/>
  <c r="F23" i="1"/>
  <c r="I23" i="1" s="1"/>
  <c r="F24" i="1"/>
  <c r="F27" i="1"/>
  <c r="G27" i="1" s="1"/>
  <c r="H27" i="1" s="1"/>
  <c r="F28" i="1"/>
  <c r="I28" i="1" s="1"/>
  <c r="F29" i="1"/>
  <c r="I29" i="1" s="1"/>
  <c r="F31" i="1"/>
  <c r="G31" i="1" s="1"/>
  <c r="H31" i="1" s="1"/>
  <c r="F33" i="1"/>
  <c r="G33" i="1" s="1"/>
  <c r="H33" i="1" s="1"/>
  <c r="F22" i="1"/>
  <c r="I22" i="1" s="1"/>
  <c r="G23" i="1"/>
  <c r="H23" i="1" s="1"/>
  <c r="G24" i="1"/>
  <c r="H24" i="1" s="1"/>
  <c r="G29" i="1"/>
  <c r="H29" i="1" s="1"/>
  <c r="G28" i="1"/>
  <c r="H28" i="1" s="1"/>
  <c r="C14" i="1"/>
  <c r="C7" i="1"/>
  <c r="C35" i="1"/>
  <c r="D33" i="1"/>
  <c r="E33" i="1" s="1"/>
  <c r="D22" i="1"/>
  <c r="E22" i="1" s="1"/>
  <c r="D23" i="1"/>
  <c r="E23" i="1" s="1"/>
  <c r="D24" i="1"/>
  <c r="E24" i="1" s="1"/>
  <c r="D27" i="1"/>
  <c r="E27" i="1" s="1"/>
  <c r="C38" i="1" l="1"/>
  <c r="I33" i="1"/>
  <c r="I27" i="1"/>
  <c r="J27" i="1" s="1"/>
  <c r="K27" i="1" s="1"/>
  <c r="F35" i="1"/>
  <c r="I31" i="1"/>
  <c r="I24" i="1"/>
  <c r="J24" i="1" s="1"/>
  <c r="K24" i="1" s="1"/>
  <c r="G22" i="1"/>
  <c r="J33" i="1"/>
  <c r="K33" i="1" s="1"/>
  <c r="J23" i="1"/>
  <c r="J22" i="1"/>
  <c r="K22" i="1" s="1"/>
  <c r="I4" i="1"/>
  <c r="J4" i="1" s="1"/>
  <c r="K4" i="1" s="1"/>
  <c r="I5" i="1"/>
  <c r="J5" i="1" s="1"/>
  <c r="K5" i="1" s="1"/>
  <c r="I6" i="1"/>
  <c r="J6" i="1" s="1"/>
  <c r="K6" i="1" s="1"/>
  <c r="I7" i="1"/>
  <c r="I8" i="1"/>
  <c r="I9" i="1"/>
  <c r="I10" i="1"/>
  <c r="J10" i="1" s="1"/>
  <c r="I11" i="1"/>
  <c r="J11" i="1" s="1"/>
  <c r="I12" i="1"/>
  <c r="J12" i="1" s="1"/>
  <c r="I13" i="1"/>
  <c r="I14" i="1"/>
  <c r="I15" i="1"/>
  <c r="I16" i="1"/>
  <c r="J16" i="1" s="1"/>
  <c r="K16" i="1" s="1"/>
  <c r="I17" i="1"/>
  <c r="J17" i="1" s="1"/>
  <c r="K17" i="1" s="1"/>
  <c r="I18" i="1"/>
  <c r="J18" i="1" s="1"/>
  <c r="K18" i="1" s="1"/>
  <c r="I19" i="1"/>
  <c r="J19" i="1" s="1"/>
  <c r="I20" i="1"/>
  <c r="I21" i="1"/>
  <c r="J21" i="1" s="1"/>
  <c r="K21" i="1" s="1"/>
  <c r="J29" i="1"/>
  <c r="J9" i="1"/>
  <c r="J13" i="1"/>
  <c r="J15" i="1"/>
  <c r="K15" i="1" s="1"/>
  <c r="J31" i="1"/>
  <c r="D4" i="1"/>
  <c r="E4" i="1" s="1"/>
  <c r="D5" i="1"/>
  <c r="E5" i="1" s="1"/>
  <c r="D6" i="1"/>
  <c r="E6" i="1" s="1"/>
  <c r="D7" i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8" i="1"/>
  <c r="E28" i="1" s="1"/>
  <c r="D29" i="1"/>
  <c r="E29" i="1" s="1"/>
  <c r="D31" i="1"/>
  <c r="E31" i="1" s="1"/>
  <c r="I3" i="1"/>
  <c r="J3" i="1" s="1"/>
  <c r="K3" i="1" s="1"/>
  <c r="D3" i="1"/>
  <c r="E3" i="1" s="1"/>
  <c r="E35" i="1" l="1"/>
  <c r="K9" i="1"/>
  <c r="H22" i="1"/>
  <c r="H35" i="1" s="1"/>
  <c r="G35" i="1"/>
  <c r="I35" i="1"/>
  <c r="I38" i="1" s="1"/>
  <c r="D35" i="1"/>
  <c r="D38" i="1" s="1"/>
  <c r="E7" i="1"/>
  <c r="E38" i="1" s="1"/>
  <c r="K10" i="1"/>
  <c r="J7" i="1"/>
  <c r="K12" i="1"/>
  <c r="K23" i="1"/>
  <c r="K29" i="1"/>
  <c r="J28" i="1"/>
  <c r="K28" i="1" s="1"/>
  <c r="K31" i="1"/>
  <c r="K19" i="1"/>
  <c r="K13" i="1"/>
  <c r="K11" i="1"/>
  <c r="J20" i="1"/>
  <c r="K20" i="1" s="1"/>
  <c r="J14" i="1"/>
  <c r="K14" i="1" s="1"/>
  <c r="J8" i="1"/>
  <c r="K8" i="1" s="1"/>
  <c r="K7" i="1" l="1"/>
  <c r="J35" i="1"/>
  <c r="J38" i="1" s="1"/>
  <c r="K35" i="1"/>
  <c r="K38" i="1" l="1"/>
</calcChain>
</file>

<file path=xl/sharedStrings.xml><?xml version="1.0" encoding="utf-8"?>
<sst xmlns="http://schemas.openxmlformats.org/spreadsheetml/2006/main" count="52" uniqueCount="44">
  <si>
    <t>всего</t>
  </si>
  <si>
    <t>Зарплата</t>
  </si>
  <si>
    <t>Детсады</t>
  </si>
  <si>
    <t>Доп</t>
  </si>
  <si>
    <t>РМК</t>
  </si>
  <si>
    <t>Библиотека</t>
  </si>
  <si>
    <t>ДНТ</t>
  </si>
  <si>
    <t>ЖКХ</t>
  </si>
  <si>
    <t>ОХО</t>
  </si>
  <si>
    <t>ЦБУ</t>
  </si>
  <si>
    <t>глава</t>
  </si>
  <si>
    <t>0102 7100С1402</t>
  </si>
  <si>
    <t>админ</t>
  </si>
  <si>
    <t>0104 73100С1402</t>
  </si>
  <si>
    <t>ок</t>
  </si>
  <si>
    <t>0804 01302С1402</t>
  </si>
  <si>
    <t>ПС пред</t>
  </si>
  <si>
    <t>01 0375100С1402</t>
  </si>
  <si>
    <t>аппар</t>
  </si>
  <si>
    <t>0103 75300С1402</t>
  </si>
  <si>
    <t>крк</t>
  </si>
  <si>
    <t>0106 74100С1402</t>
  </si>
  <si>
    <t>роно</t>
  </si>
  <si>
    <t>0709 03102С1402</t>
  </si>
  <si>
    <t>Фэу</t>
  </si>
  <si>
    <t>010614301С1402</t>
  </si>
  <si>
    <t>Итого ОМСУ</t>
  </si>
  <si>
    <t>ВСЕГО</t>
  </si>
  <si>
    <t>Итого</t>
  </si>
  <si>
    <t>Налоговые и неналоговые доходы</t>
  </si>
  <si>
    <t>2025 год</t>
  </si>
  <si>
    <t>2026 год</t>
  </si>
  <si>
    <t>Дотация</t>
  </si>
  <si>
    <t>Всего доходы</t>
  </si>
  <si>
    <t>2,5%</t>
  </si>
  <si>
    <t>5,0%</t>
  </si>
  <si>
    <t>Условно утвержденные</t>
  </si>
  <si>
    <t>Расходы к распределению</t>
  </si>
  <si>
    <t>УСЛОВНО УТВЕРЖДЕННЫЕ</t>
  </si>
  <si>
    <t>МУНИЦИПАЛЬНЫЙ ДОЛГ</t>
  </si>
  <si>
    <t>Доп.норматив</t>
  </si>
  <si>
    <t>Доходы без доп. норматива</t>
  </si>
  <si>
    <t>2027 год</t>
  </si>
  <si>
    <t>Предельный дефцит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</si>
</sst>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0" fontId="0" fillId="0" borderId="0" xfId="0" applyBorder="1"/>
    <xf numFmtId="0" fontId="0" fillId="0" borderId="0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4" fillId="0" borderId="1" xfId="0" applyNumberFormat="1" applyFont="1" applyBorder="1" applyAlignment="1">
      <alignment horizontal="righ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5" fillId="0" borderId="1" xfId="0" applyNumberFormat="1" applyFont="1" applyBorder="1"/>
    <xf numFmtId="10" fontId="4" fillId="0" borderId="1" xfId="0" applyNumberFormat="1" applyFont="1" applyBorder="1"/>
    <xf numFmtId="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view="pageBreakPreview" zoomScale="60" zoomScaleNormal="100" workbookViewId="0">
      <selection activeCell="Q27" sqref="Q26:Q27"/>
    </sheetView>
  </sheetViews>
  <sheetFormatPr defaultRowHeight="15" x14ac:dyDescent="0.25"/>
  <cols>
    <col min="1" max="1" width="20.85546875" customWidth="1"/>
    <col min="2" max="2" width="19.5703125" customWidth="1"/>
    <col min="3" max="3" width="16.42578125" customWidth="1"/>
    <col min="4" max="4" width="13.28515625" customWidth="1"/>
    <col min="5" max="8" width="17.5703125" customWidth="1"/>
    <col min="9" max="9" width="15" customWidth="1"/>
    <col min="10" max="10" width="13.5703125" customWidth="1"/>
    <col min="11" max="11" width="16.28515625" customWidth="1"/>
  </cols>
  <sheetData>
    <row r="1" spans="1:12" x14ac:dyDescent="0.25">
      <c r="A1" s="23" t="s">
        <v>1</v>
      </c>
      <c r="B1" s="23"/>
      <c r="C1" s="23"/>
    </row>
    <row r="2" spans="1:12" x14ac:dyDescent="0.25">
      <c r="A2" s="1"/>
      <c r="B2" s="1"/>
      <c r="C2" s="1">
        <v>211</v>
      </c>
      <c r="D2" s="1">
        <v>213</v>
      </c>
      <c r="E2" s="1" t="s">
        <v>0</v>
      </c>
      <c r="F2" s="1">
        <v>211</v>
      </c>
      <c r="G2" s="1">
        <v>213</v>
      </c>
      <c r="H2" s="1" t="s">
        <v>0</v>
      </c>
      <c r="I2" s="1">
        <v>211</v>
      </c>
      <c r="J2" s="1">
        <v>213</v>
      </c>
      <c r="K2" s="1" t="s">
        <v>0</v>
      </c>
    </row>
    <row r="3" spans="1:12" x14ac:dyDescent="0.25">
      <c r="A3" s="1" t="s">
        <v>2</v>
      </c>
      <c r="B3" s="1"/>
      <c r="C3" s="2">
        <v>6212153</v>
      </c>
      <c r="D3" s="2">
        <f>C3*30.2/100</f>
        <v>1876070.206</v>
      </c>
      <c r="E3" s="2">
        <f>C3+D3</f>
        <v>8088223.2060000002</v>
      </c>
      <c r="F3" s="2"/>
      <c r="G3" s="2"/>
      <c r="H3" s="2"/>
      <c r="I3" s="2">
        <f>C3/12*11</f>
        <v>5694473.583333334</v>
      </c>
      <c r="J3" s="2">
        <f>I3*30.2/100</f>
        <v>1719731.0221666666</v>
      </c>
      <c r="K3" s="2">
        <f>I3+J3</f>
        <v>7414204.6055000005</v>
      </c>
      <c r="L3" s="3"/>
    </row>
    <row r="4" spans="1:12" x14ac:dyDescent="0.25">
      <c r="A4" s="1" t="s">
        <v>3</v>
      </c>
      <c r="B4" s="1"/>
      <c r="C4" s="2">
        <v>12981367</v>
      </c>
      <c r="D4" s="2">
        <f t="shared" ref="D4:D33" si="0">C4*30.2/100</f>
        <v>3920372.8339999998</v>
      </c>
      <c r="E4" s="2">
        <f t="shared" ref="E4:E33" si="1">C4+D4</f>
        <v>16901739.833999999</v>
      </c>
      <c r="F4" s="2"/>
      <c r="G4" s="2"/>
      <c r="H4" s="2"/>
      <c r="I4" s="2">
        <f t="shared" ref="I4:I21" si="2">C4/12*11</f>
        <v>11899586.416666666</v>
      </c>
      <c r="J4" s="2">
        <f t="shared" ref="J4:J33" si="3">I4*30.2/100</f>
        <v>3593675.0978333331</v>
      </c>
      <c r="K4" s="2">
        <f t="shared" ref="K4:K33" si="4">I4+J4</f>
        <v>15493261.5145</v>
      </c>
      <c r="L4" s="3"/>
    </row>
    <row r="5" spans="1:12" x14ac:dyDescent="0.25">
      <c r="A5" s="1" t="s">
        <v>4</v>
      </c>
      <c r="B5" s="1"/>
      <c r="C5" s="2">
        <v>3669394</v>
      </c>
      <c r="D5" s="2">
        <f t="shared" si="0"/>
        <v>1108156.9879999999</v>
      </c>
      <c r="E5" s="2">
        <f t="shared" si="1"/>
        <v>4777550.9879999999</v>
      </c>
      <c r="F5" s="2"/>
      <c r="G5" s="2"/>
      <c r="H5" s="2"/>
      <c r="I5" s="2">
        <f t="shared" si="2"/>
        <v>3363611.1666666665</v>
      </c>
      <c r="J5" s="2">
        <f t="shared" si="3"/>
        <v>1015810.5723333332</v>
      </c>
      <c r="K5" s="2">
        <f t="shared" si="4"/>
        <v>4379421.7390000001</v>
      </c>
      <c r="L5" s="3"/>
    </row>
    <row r="6" spans="1:12" x14ac:dyDescent="0.25">
      <c r="A6" s="1"/>
      <c r="B6" s="1"/>
      <c r="C6" s="2"/>
      <c r="D6" s="2">
        <f t="shared" si="0"/>
        <v>0</v>
      </c>
      <c r="E6" s="2">
        <f t="shared" si="1"/>
        <v>0</v>
      </c>
      <c r="F6" s="2"/>
      <c r="G6" s="2"/>
      <c r="H6" s="2"/>
      <c r="I6" s="2">
        <f t="shared" si="2"/>
        <v>0</v>
      </c>
      <c r="J6" s="2">
        <f t="shared" si="3"/>
        <v>0</v>
      </c>
      <c r="K6" s="2">
        <f t="shared" si="4"/>
        <v>0</v>
      </c>
      <c r="L6" s="3"/>
    </row>
    <row r="7" spans="1:12" x14ac:dyDescent="0.25">
      <c r="A7" s="1" t="s">
        <v>28</v>
      </c>
      <c r="B7" s="1"/>
      <c r="C7" s="2">
        <f>SUM(C3:C5)</f>
        <v>22862914</v>
      </c>
      <c r="D7" s="2">
        <f t="shared" si="0"/>
        <v>6904600.0279999999</v>
      </c>
      <c r="E7" s="2">
        <f t="shared" si="1"/>
        <v>29767514.028000001</v>
      </c>
      <c r="F7" s="2"/>
      <c r="G7" s="2"/>
      <c r="H7" s="2"/>
      <c r="I7" s="2">
        <f t="shared" si="2"/>
        <v>20957671.166666664</v>
      </c>
      <c r="J7" s="2">
        <f t="shared" si="3"/>
        <v>6329216.6923333323</v>
      </c>
      <c r="K7" s="2">
        <f t="shared" si="4"/>
        <v>27286887.858999997</v>
      </c>
      <c r="L7" s="3"/>
    </row>
    <row r="8" spans="1:12" x14ac:dyDescent="0.25">
      <c r="A8" s="1"/>
      <c r="B8" s="1"/>
      <c r="C8" s="2"/>
      <c r="D8" s="2">
        <f t="shared" si="0"/>
        <v>0</v>
      </c>
      <c r="E8" s="2">
        <f t="shared" si="1"/>
        <v>0</v>
      </c>
      <c r="F8" s="2"/>
      <c r="G8" s="2"/>
      <c r="H8" s="2"/>
      <c r="I8" s="2">
        <f t="shared" si="2"/>
        <v>0</v>
      </c>
      <c r="J8" s="2">
        <f t="shared" si="3"/>
        <v>0</v>
      </c>
      <c r="K8" s="2">
        <f t="shared" si="4"/>
        <v>0</v>
      </c>
      <c r="L8" s="3"/>
    </row>
    <row r="9" spans="1:12" x14ac:dyDescent="0.25">
      <c r="A9" s="1"/>
      <c r="B9" s="1"/>
      <c r="C9" s="2"/>
      <c r="D9" s="2">
        <f t="shared" si="0"/>
        <v>0</v>
      </c>
      <c r="E9" s="2">
        <f t="shared" si="1"/>
        <v>0</v>
      </c>
      <c r="F9" s="2"/>
      <c r="G9" s="2"/>
      <c r="H9" s="2"/>
      <c r="I9" s="2">
        <f t="shared" si="2"/>
        <v>0</v>
      </c>
      <c r="J9" s="2">
        <f t="shared" si="3"/>
        <v>0</v>
      </c>
      <c r="K9" s="2">
        <f t="shared" si="4"/>
        <v>0</v>
      </c>
      <c r="L9" s="3"/>
    </row>
    <row r="10" spans="1:12" x14ac:dyDescent="0.25">
      <c r="A10" s="1"/>
      <c r="B10" s="1"/>
      <c r="C10" s="2"/>
      <c r="D10" s="2">
        <f t="shared" si="0"/>
        <v>0</v>
      </c>
      <c r="E10" s="2">
        <f t="shared" si="1"/>
        <v>0</v>
      </c>
      <c r="F10" s="2"/>
      <c r="G10" s="2"/>
      <c r="H10" s="2"/>
      <c r="I10" s="2">
        <f t="shared" si="2"/>
        <v>0</v>
      </c>
      <c r="J10" s="2">
        <f t="shared" si="3"/>
        <v>0</v>
      </c>
      <c r="K10" s="2">
        <f t="shared" si="4"/>
        <v>0</v>
      </c>
      <c r="L10" s="3"/>
    </row>
    <row r="11" spans="1:12" x14ac:dyDescent="0.25">
      <c r="A11" s="1" t="s">
        <v>5</v>
      </c>
      <c r="B11" s="1"/>
      <c r="C11" s="2">
        <v>12992521</v>
      </c>
      <c r="D11" s="2">
        <f t="shared" si="0"/>
        <v>3923741.3419999997</v>
      </c>
      <c r="E11" s="2">
        <f t="shared" si="1"/>
        <v>16916262.342</v>
      </c>
      <c r="F11" s="2"/>
      <c r="G11" s="2"/>
      <c r="H11" s="2"/>
      <c r="I11" s="2">
        <f t="shared" si="2"/>
        <v>11909810.916666666</v>
      </c>
      <c r="J11" s="2">
        <f t="shared" si="3"/>
        <v>3596762.8968333327</v>
      </c>
      <c r="K11" s="2">
        <f t="shared" si="4"/>
        <v>15506573.813499998</v>
      </c>
      <c r="L11" s="3"/>
    </row>
    <row r="12" spans="1:12" x14ac:dyDescent="0.25">
      <c r="A12" s="1" t="s">
        <v>6</v>
      </c>
      <c r="B12" s="1"/>
      <c r="C12" s="2">
        <v>16289466</v>
      </c>
      <c r="D12" s="2">
        <f t="shared" si="0"/>
        <v>4919418.7319999998</v>
      </c>
      <c r="E12" s="2">
        <f t="shared" si="1"/>
        <v>21208884.732000001</v>
      </c>
      <c r="F12" s="2"/>
      <c r="G12" s="2"/>
      <c r="H12" s="2"/>
      <c r="I12" s="2">
        <f t="shared" si="2"/>
        <v>14932010.5</v>
      </c>
      <c r="J12" s="2">
        <f t="shared" si="3"/>
        <v>4509467.1710000001</v>
      </c>
      <c r="K12" s="2">
        <f t="shared" si="4"/>
        <v>19441477.671</v>
      </c>
      <c r="L12" s="3"/>
    </row>
    <row r="13" spans="1:12" x14ac:dyDescent="0.25">
      <c r="A13" s="1"/>
      <c r="B13" s="1"/>
      <c r="C13" s="2"/>
      <c r="D13" s="2">
        <f t="shared" si="0"/>
        <v>0</v>
      </c>
      <c r="E13" s="2">
        <f t="shared" si="1"/>
        <v>0</v>
      </c>
      <c r="F13" s="2"/>
      <c r="G13" s="2"/>
      <c r="H13" s="2"/>
      <c r="I13" s="2">
        <f t="shared" si="2"/>
        <v>0</v>
      </c>
      <c r="J13" s="2">
        <f t="shared" si="3"/>
        <v>0</v>
      </c>
      <c r="K13" s="2">
        <f t="shared" si="4"/>
        <v>0</v>
      </c>
      <c r="L13" s="3"/>
    </row>
    <row r="14" spans="1:12" x14ac:dyDescent="0.25">
      <c r="A14" s="1" t="s">
        <v>28</v>
      </c>
      <c r="B14" s="1"/>
      <c r="C14" s="2">
        <f>SUM(C11:C12)</f>
        <v>29281987</v>
      </c>
      <c r="D14" s="2">
        <f t="shared" si="0"/>
        <v>8843160.0739999991</v>
      </c>
      <c r="E14" s="2">
        <f t="shared" si="1"/>
        <v>38125147.074000001</v>
      </c>
      <c r="F14" s="2"/>
      <c r="G14" s="2"/>
      <c r="H14" s="2"/>
      <c r="I14" s="2">
        <f t="shared" si="2"/>
        <v>26841821.416666668</v>
      </c>
      <c r="J14" s="2">
        <f t="shared" si="3"/>
        <v>8106230.0678333333</v>
      </c>
      <c r="K14" s="2">
        <f t="shared" si="4"/>
        <v>34948051.484499998</v>
      </c>
      <c r="L14" s="3"/>
    </row>
    <row r="15" spans="1:12" x14ac:dyDescent="0.25">
      <c r="A15" s="1"/>
      <c r="B15" s="1"/>
      <c r="C15" s="2"/>
      <c r="D15" s="2">
        <f t="shared" si="0"/>
        <v>0</v>
      </c>
      <c r="E15" s="2">
        <f t="shared" si="1"/>
        <v>0</v>
      </c>
      <c r="F15" s="2"/>
      <c r="G15" s="2"/>
      <c r="H15" s="2"/>
      <c r="I15" s="2">
        <f t="shared" si="2"/>
        <v>0</v>
      </c>
      <c r="J15" s="2">
        <f t="shared" si="3"/>
        <v>0</v>
      </c>
      <c r="K15" s="2">
        <f t="shared" si="4"/>
        <v>0</v>
      </c>
      <c r="L15" s="3"/>
    </row>
    <row r="16" spans="1:12" x14ac:dyDescent="0.25">
      <c r="A16" s="1"/>
      <c r="B16" s="1"/>
      <c r="C16" s="2"/>
      <c r="D16" s="2">
        <f t="shared" si="0"/>
        <v>0</v>
      </c>
      <c r="E16" s="2">
        <f t="shared" si="1"/>
        <v>0</v>
      </c>
      <c r="F16" s="2"/>
      <c r="G16" s="2"/>
      <c r="H16" s="2"/>
      <c r="I16" s="2">
        <f t="shared" si="2"/>
        <v>0</v>
      </c>
      <c r="J16" s="2">
        <f t="shared" si="3"/>
        <v>0</v>
      </c>
      <c r="K16" s="2">
        <f t="shared" si="4"/>
        <v>0</v>
      </c>
      <c r="L16" s="3"/>
    </row>
    <row r="17" spans="1:12" x14ac:dyDescent="0.25">
      <c r="A17" s="1"/>
      <c r="B17" s="1"/>
      <c r="C17" s="2"/>
      <c r="D17" s="2">
        <f t="shared" si="0"/>
        <v>0</v>
      </c>
      <c r="E17" s="2">
        <f t="shared" si="1"/>
        <v>0</v>
      </c>
      <c r="F17" s="2"/>
      <c r="G17" s="2"/>
      <c r="H17" s="2"/>
      <c r="I17" s="2">
        <f t="shared" si="2"/>
        <v>0</v>
      </c>
      <c r="J17" s="2">
        <f t="shared" si="3"/>
        <v>0</v>
      </c>
      <c r="K17" s="2">
        <f t="shared" si="4"/>
        <v>0</v>
      </c>
      <c r="L17" s="3"/>
    </row>
    <row r="18" spans="1:12" x14ac:dyDescent="0.25">
      <c r="A18" s="1" t="s">
        <v>7</v>
      </c>
      <c r="B18" s="1"/>
      <c r="C18" s="2">
        <v>3063365</v>
      </c>
      <c r="D18" s="2">
        <f t="shared" si="0"/>
        <v>925136.23</v>
      </c>
      <c r="E18" s="2">
        <f t="shared" si="1"/>
        <v>3988501.23</v>
      </c>
      <c r="F18" s="2"/>
      <c r="G18" s="2"/>
      <c r="H18" s="2"/>
      <c r="I18" s="2">
        <f t="shared" si="2"/>
        <v>2808084.583333333</v>
      </c>
      <c r="J18" s="2">
        <f t="shared" si="3"/>
        <v>848041.54416666657</v>
      </c>
      <c r="K18" s="2">
        <f t="shared" si="4"/>
        <v>3656126.1274999995</v>
      </c>
      <c r="L18" s="3"/>
    </row>
    <row r="19" spans="1:12" x14ac:dyDescent="0.25">
      <c r="A19" s="1" t="s">
        <v>8</v>
      </c>
      <c r="B19" s="1"/>
      <c r="C19" s="2">
        <v>9839931</v>
      </c>
      <c r="D19" s="2">
        <f t="shared" si="0"/>
        <v>2971659.162</v>
      </c>
      <c r="E19" s="2">
        <f t="shared" si="1"/>
        <v>12811590.162</v>
      </c>
      <c r="F19" s="2"/>
      <c r="G19" s="2"/>
      <c r="H19" s="2"/>
      <c r="I19" s="2">
        <f t="shared" si="2"/>
        <v>9019936.75</v>
      </c>
      <c r="J19" s="2">
        <f t="shared" si="3"/>
        <v>2724020.8984999997</v>
      </c>
      <c r="K19" s="2">
        <f t="shared" si="4"/>
        <v>11743957.648499999</v>
      </c>
      <c r="L19" s="3"/>
    </row>
    <row r="20" spans="1:12" x14ac:dyDescent="0.25">
      <c r="A20" s="1" t="s">
        <v>9</v>
      </c>
      <c r="B20" s="1"/>
      <c r="C20" s="2">
        <v>9898399</v>
      </c>
      <c r="D20" s="2">
        <f t="shared" si="0"/>
        <v>2989316.4980000001</v>
      </c>
      <c r="E20" s="2">
        <f t="shared" si="1"/>
        <v>12887715.498</v>
      </c>
      <c r="F20" s="2"/>
      <c r="G20" s="2"/>
      <c r="H20" s="2"/>
      <c r="I20" s="2">
        <f t="shared" si="2"/>
        <v>9073532.4166666679</v>
      </c>
      <c r="J20" s="2">
        <f t="shared" si="3"/>
        <v>2740206.7898333333</v>
      </c>
      <c r="K20" s="2">
        <f t="shared" si="4"/>
        <v>11813739.206500001</v>
      </c>
      <c r="L20" s="3"/>
    </row>
    <row r="21" spans="1:12" x14ac:dyDescent="0.25">
      <c r="A21" s="1"/>
      <c r="B21" s="1"/>
      <c r="C21" s="2"/>
      <c r="D21" s="2">
        <f t="shared" si="0"/>
        <v>0</v>
      </c>
      <c r="E21" s="2">
        <f t="shared" si="1"/>
        <v>0</v>
      </c>
      <c r="F21" s="2"/>
      <c r="G21" s="2"/>
      <c r="H21" s="2"/>
      <c r="I21" s="2">
        <f t="shared" si="2"/>
        <v>0</v>
      </c>
      <c r="J21" s="2">
        <f t="shared" si="3"/>
        <v>0</v>
      </c>
      <c r="K21" s="2">
        <f t="shared" si="4"/>
        <v>0</v>
      </c>
      <c r="L21" s="3"/>
    </row>
    <row r="22" spans="1:12" x14ac:dyDescent="0.25">
      <c r="A22" s="1" t="s">
        <v>10</v>
      </c>
      <c r="B22" s="1" t="s">
        <v>11</v>
      </c>
      <c r="C22" s="2">
        <v>1293009</v>
      </c>
      <c r="D22" s="2">
        <f t="shared" si="0"/>
        <v>390488.71799999999</v>
      </c>
      <c r="E22" s="2">
        <f t="shared" si="1"/>
        <v>1683497.7179999999</v>
      </c>
      <c r="F22" s="2">
        <f>C22*1.04</f>
        <v>1344729.36</v>
      </c>
      <c r="G22" s="2">
        <f>F22*30.2/100</f>
        <v>406108.26672000007</v>
      </c>
      <c r="H22" s="2">
        <f>F22+G21:G22</f>
        <v>1750837.6267200001</v>
      </c>
      <c r="I22" s="2">
        <f>F22/12*11</f>
        <v>1232668.58</v>
      </c>
      <c r="J22" s="2">
        <f t="shared" si="3"/>
        <v>372265.91116000002</v>
      </c>
      <c r="K22" s="2">
        <f t="shared" si="4"/>
        <v>1604934.4911600002</v>
      </c>
      <c r="L22" s="3"/>
    </row>
    <row r="23" spans="1:12" x14ac:dyDescent="0.25">
      <c r="A23" s="1" t="s">
        <v>12</v>
      </c>
      <c r="B23" s="1" t="s">
        <v>13</v>
      </c>
      <c r="C23" s="2">
        <v>10767872</v>
      </c>
      <c r="D23" s="2">
        <f t="shared" si="0"/>
        <v>3251897.3439999996</v>
      </c>
      <c r="E23" s="2">
        <f t="shared" si="1"/>
        <v>14019769.344000001</v>
      </c>
      <c r="F23" s="2">
        <f t="shared" ref="F23:F33" si="5">C23*1.04</f>
        <v>11198586.880000001</v>
      </c>
      <c r="G23" s="2">
        <f t="shared" ref="G23:G33" si="6">F23*30.2/100</f>
        <v>3381973.2377600004</v>
      </c>
      <c r="H23" s="2">
        <f t="shared" ref="H23:H33" si="7">F23+G22:G23</f>
        <v>14580560.117760001</v>
      </c>
      <c r="I23" s="2">
        <f t="shared" ref="I23:I33" si="8">F23/12*11</f>
        <v>10265371.306666667</v>
      </c>
      <c r="J23" s="2">
        <f t="shared" si="3"/>
        <v>3100142.1346133333</v>
      </c>
      <c r="K23" s="2">
        <f t="shared" si="4"/>
        <v>13365513.44128</v>
      </c>
      <c r="L23" s="3"/>
    </row>
    <row r="24" spans="1:12" x14ac:dyDescent="0.25">
      <c r="A24" s="1" t="s">
        <v>14</v>
      </c>
      <c r="B24" s="1" t="s">
        <v>15</v>
      </c>
      <c r="C24" s="2">
        <v>1136572</v>
      </c>
      <c r="D24" s="2">
        <f t="shared" si="0"/>
        <v>343244.74400000001</v>
      </c>
      <c r="E24" s="2">
        <f t="shared" si="1"/>
        <v>1479816.7439999999</v>
      </c>
      <c r="F24" s="2">
        <f t="shared" si="5"/>
        <v>1182034.8800000001</v>
      </c>
      <c r="G24" s="2">
        <f t="shared" si="6"/>
        <v>356974.53376000002</v>
      </c>
      <c r="H24" s="2">
        <f t="shared" si="7"/>
        <v>1539009.4137600001</v>
      </c>
      <c r="I24" s="2">
        <f t="shared" si="8"/>
        <v>1083531.9733333334</v>
      </c>
      <c r="J24" s="2">
        <f t="shared" si="3"/>
        <v>327226.65594666667</v>
      </c>
      <c r="K24" s="2">
        <f t="shared" si="4"/>
        <v>1410758.62928</v>
      </c>
      <c r="L24" s="3"/>
    </row>
    <row r="25" spans="1:12" x14ac:dyDescent="0.25">
      <c r="A25" s="1"/>
      <c r="B25" s="1"/>
      <c r="C25" s="2"/>
      <c r="D25" s="2"/>
      <c r="E25" s="2"/>
      <c r="F25" s="2"/>
      <c r="G25" s="2"/>
      <c r="H25" s="2"/>
      <c r="I25" s="2"/>
      <c r="J25" s="2"/>
      <c r="K25" s="2"/>
      <c r="L25" s="3"/>
    </row>
    <row r="26" spans="1:12" x14ac:dyDescent="0.25">
      <c r="A26" s="1"/>
      <c r="B26" s="1"/>
      <c r="C26" s="2"/>
      <c r="D26" s="2"/>
      <c r="E26" s="2"/>
      <c r="F26" s="2"/>
      <c r="G26" s="2"/>
      <c r="H26" s="2"/>
      <c r="I26" s="2"/>
      <c r="J26" s="2"/>
      <c r="K26" s="2"/>
      <c r="L26" s="3"/>
    </row>
    <row r="27" spans="1:12" x14ac:dyDescent="0.25">
      <c r="A27" s="1" t="s">
        <v>16</v>
      </c>
      <c r="B27" s="1" t="s">
        <v>17</v>
      </c>
      <c r="C27" s="2">
        <v>459540</v>
      </c>
      <c r="D27" s="2">
        <f t="shared" si="0"/>
        <v>138781.07999999999</v>
      </c>
      <c r="E27" s="2">
        <f t="shared" si="1"/>
        <v>598321.07999999996</v>
      </c>
      <c r="F27" s="2">
        <f t="shared" si="5"/>
        <v>477921.60000000003</v>
      </c>
      <c r="G27" s="2">
        <f t="shared" si="6"/>
        <v>144332.32320000001</v>
      </c>
      <c r="H27" s="2">
        <f t="shared" si="7"/>
        <v>622253.92320000008</v>
      </c>
      <c r="I27" s="2">
        <f t="shared" si="8"/>
        <v>438094.80000000005</v>
      </c>
      <c r="J27" s="2">
        <f t="shared" si="3"/>
        <v>132304.62960000001</v>
      </c>
      <c r="K27" s="2">
        <f t="shared" si="4"/>
        <v>570399.42960000003</v>
      </c>
      <c r="L27" s="3"/>
    </row>
    <row r="28" spans="1:12" x14ac:dyDescent="0.25">
      <c r="A28" s="1" t="s">
        <v>18</v>
      </c>
      <c r="B28" s="1" t="s">
        <v>19</v>
      </c>
      <c r="C28" s="2">
        <v>385638</v>
      </c>
      <c r="D28" s="2">
        <f t="shared" si="0"/>
        <v>116462.67599999999</v>
      </c>
      <c r="E28" s="2">
        <f t="shared" si="1"/>
        <v>502100.67599999998</v>
      </c>
      <c r="F28" s="2">
        <f t="shared" si="5"/>
        <v>401063.52</v>
      </c>
      <c r="G28" s="2">
        <f t="shared" si="6"/>
        <v>121121.18303999999</v>
      </c>
      <c r="H28" s="2">
        <f t="shared" si="7"/>
        <v>522184.70303999999</v>
      </c>
      <c r="I28" s="2">
        <f t="shared" si="8"/>
        <v>367641.56</v>
      </c>
      <c r="J28" s="2">
        <f t="shared" si="3"/>
        <v>111027.75112</v>
      </c>
      <c r="K28" s="2">
        <f t="shared" si="4"/>
        <v>478669.31111999997</v>
      </c>
      <c r="L28" s="3"/>
    </row>
    <row r="29" spans="1:12" x14ac:dyDescent="0.25">
      <c r="A29" s="1" t="s">
        <v>20</v>
      </c>
      <c r="B29" s="1" t="s">
        <v>21</v>
      </c>
      <c r="C29" s="2">
        <v>399563</v>
      </c>
      <c r="D29" s="2">
        <f t="shared" si="0"/>
        <v>120668.026</v>
      </c>
      <c r="E29" s="2">
        <f t="shared" si="1"/>
        <v>520231.02600000001</v>
      </c>
      <c r="F29" s="2">
        <f t="shared" si="5"/>
        <v>415545.52</v>
      </c>
      <c r="G29" s="2">
        <f t="shared" si="6"/>
        <v>125494.74704</v>
      </c>
      <c r="H29" s="2">
        <f t="shared" si="7"/>
        <v>541040.26704000006</v>
      </c>
      <c r="I29" s="2">
        <f t="shared" si="8"/>
        <v>380916.72666666668</v>
      </c>
      <c r="J29" s="2">
        <f t="shared" si="3"/>
        <v>115036.85145333334</v>
      </c>
      <c r="K29" s="2">
        <f t="shared" si="4"/>
        <v>495953.57812000002</v>
      </c>
      <c r="L29" s="3"/>
    </row>
    <row r="30" spans="1:12" x14ac:dyDescent="0.25">
      <c r="A30" s="1"/>
      <c r="B30" s="1"/>
      <c r="C30" s="2"/>
      <c r="D30" s="2"/>
      <c r="E30" s="2"/>
      <c r="F30" s="2"/>
      <c r="G30" s="2"/>
      <c r="H30" s="2"/>
      <c r="I30" s="2"/>
      <c r="J30" s="2"/>
      <c r="K30" s="2"/>
      <c r="L30" s="3"/>
    </row>
    <row r="31" spans="1:12" x14ac:dyDescent="0.25">
      <c r="A31" s="1" t="s">
        <v>22</v>
      </c>
      <c r="B31" s="1" t="s">
        <v>23</v>
      </c>
      <c r="C31" s="2">
        <v>1216151</v>
      </c>
      <c r="D31" s="2">
        <f t="shared" si="0"/>
        <v>367277.60199999996</v>
      </c>
      <c r="E31" s="2">
        <f t="shared" si="1"/>
        <v>1583428.602</v>
      </c>
      <c r="F31" s="2">
        <f t="shared" si="5"/>
        <v>1264797.04</v>
      </c>
      <c r="G31" s="2">
        <f t="shared" si="6"/>
        <v>381968.70608000003</v>
      </c>
      <c r="H31" s="2">
        <f t="shared" si="7"/>
        <v>1646765.74608</v>
      </c>
      <c r="I31" s="2">
        <f t="shared" si="8"/>
        <v>1159397.2866666669</v>
      </c>
      <c r="J31" s="2">
        <f t="shared" si="3"/>
        <v>350137.98057333333</v>
      </c>
      <c r="K31" s="2">
        <f t="shared" si="4"/>
        <v>1509535.2672400002</v>
      </c>
      <c r="L31" s="3"/>
    </row>
    <row r="32" spans="1:12" x14ac:dyDescent="0.25">
      <c r="A32" s="1"/>
      <c r="B32" s="1"/>
      <c r="C32" s="2"/>
      <c r="D32" s="2"/>
      <c r="E32" s="2"/>
      <c r="F32" s="2"/>
      <c r="G32" s="2"/>
      <c r="H32" s="2"/>
      <c r="I32" s="2"/>
      <c r="J32" s="2"/>
      <c r="K32" s="2"/>
      <c r="L32" s="3"/>
    </row>
    <row r="33" spans="1:12" x14ac:dyDescent="0.25">
      <c r="A33" s="1" t="s">
        <v>24</v>
      </c>
      <c r="B33" s="1" t="s">
        <v>25</v>
      </c>
      <c r="C33" s="2">
        <v>2599953</v>
      </c>
      <c r="D33" s="2">
        <f t="shared" si="0"/>
        <v>785185.80599999998</v>
      </c>
      <c r="E33" s="2">
        <f t="shared" si="1"/>
        <v>3385138.8059999999</v>
      </c>
      <c r="F33" s="2">
        <f t="shared" si="5"/>
        <v>2703951.12</v>
      </c>
      <c r="G33" s="2">
        <f t="shared" si="6"/>
        <v>816593.23823999998</v>
      </c>
      <c r="H33" s="2">
        <f t="shared" si="7"/>
        <v>3520544.35824</v>
      </c>
      <c r="I33" s="2">
        <f t="shared" si="8"/>
        <v>2478621.8600000003</v>
      </c>
      <c r="J33" s="2">
        <f t="shared" si="3"/>
        <v>748543.8017200001</v>
      </c>
      <c r="K33" s="2">
        <f t="shared" si="4"/>
        <v>3227165.6617200002</v>
      </c>
      <c r="L33" s="3"/>
    </row>
    <row r="34" spans="1:12" x14ac:dyDescent="0.25">
      <c r="A34" s="1"/>
      <c r="B34" s="1"/>
      <c r="C34" s="2"/>
      <c r="D34" s="2"/>
      <c r="E34" s="2"/>
      <c r="F34" s="2"/>
      <c r="G34" s="2"/>
      <c r="H34" s="2"/>
      <c r="I34" s="2"/>
      <c r="J34" s="2"/>
      <c r="K34" s="2"/>
      <c r="L34" s="3"/>
    </row>
    <row r="35" spans="1:12" x14ac:dyDescent="0.25">
      <c r="A35" s="1" t="s">
        <v>26</v>
      </c>
      <c r="B35" s="1"/>
      <c r="C35" s="2">
        <f>SUM(C22:C33)</f>
        <v>18258298</v>
      </c>
      <c r="D35" s="2">
        <f t="shared" ref="D35:K35" si="9">SUM(D22:D33)</f>
        <v>5514005.9959999993</v>
      </c>
      <c r="E35" s="2">
        <f t="shared" si="9"/>
        <v>23772303.995999999</v>
      </c>
      <c r="F35" s="2">
        <f t="shared" si="9"/>
        <v>18988629.920000002</v>
      </c>
      <c r="G35" s="2">
        <f t="shared" si="9"/>
        <v>5734566.2358400002</v>
      </c>
      <c r="H35" s="2">
        <f t="shared" si="9"/>
        <v>24723196.155840002</v>
      </c>
      <c r="I35" s="2">
        <f t="shared" si="9"/>
        <v>17406244.093333334</v>
      </c>
      <c r="J35" s="2">
        <f t="shared" si="9"/>
        <v>5256685.7161866669</v>
      </c>
      <c r="K35" s="2">
        <f t="shared" si="9"/>
        <v>22662929.809519999</v>
      </c>
      <c r="L35" s="3"/>
    </row>
    <row r="36" spans="1:12" x14ac:dyDescent="0.25">
      <c r="A36" s="1"/>
      <c r="B36" s="1"/>
      <c r="C36" s="2"/>
      <c r="D36" s="2"/>
      <c r="E36" s="2"/>
      <c r="F36" s="2"/>
      <c r="G36" s="2"/>
      <c r="H36" s="2"/>
      <c r="I36" s="2"/>
      <c r="J36" s="2"/>
      <c r="K36" s="2"/>
      <c r="L36" s="3"/>
    </row>
    <row r="37" spans="1:12" x14ac:dyDescent="0.25">
      <c r="A37" s="1"/>
      <c r="B37" s="1"/>
      <c r="C37" s="2"/>
      <c r="D37" s="2"/>
      <c r="E37" s="2"/>
      <c r="F37" s="2"/>
      <c r="G37" s="2"/>
      <c r="H37" s="2"/>
      <c r="I37" s="2"/>
      <c r="J37" s="2"/>
      <c r="K37" s="2"/>
      <c r="L37" s="3"/>
    </row>
    <row r="38" spans="1:12" x14ac:dyDescent="0.25">
      <c r="A38" s="1" t="s">
        <v>27</v>
      </c>
      <c r="B38" s="1"/>
      <c r="C38" s="2">
        <f>C7+C14+C18+C19+C20+C35</f>
        <v>93204894</v>
      </c>
      <c r="D38" s="2">
        <f t="shared" ref="D38:K38" si="10">D7+D14+D18+D19+D20+D35</f>
        <v>28147877.987999998</v>
      </c>
      <c r="E38" s="2">
        <f t="shared" si="10"/>
        <v>121352771.98800001</v>
      </c>
      <c r="F38" s="2"/>
      <c r="G38" s="2"/>
      <c r="H38" s="2"/>
      <c r="I38" s="2">
        <f t="shared" si="10"/>
        <v>86107290.426666662</v>
      </c>
      <c r="J38" s="2">
        <f t="shared" si="10"/>
        <v>26004401.708853334</v>
      </c>
      <c r="K38" s="2">
        <f t="shared" si="10"/>
        <v>112111692.13552001</v>
      </c>
      <c r="L38" s="3"/>
    </row>
    <row r="39" spans="1:12" x14ac:dyDescent="0.25">
      <c r="A39" s="1"/>
      <c r="B39" s="1"/>
      <c r="C39" s="2"/>
      <c r="D39" s="2"/>
      <c r="E39" s="2"/>
      <c r="F39" s="2"/>
      <c r="G39" s="2"/>
      <c r="H39" s="2"/>
      <c r="I39" s="2"/>
      <c r="J39" s="2"/>
      <c r="K39" s="2"/>
      <c r="L39" s="3"/>
    </row>
  </sheetData>
  <mergeCells count="1">
    <mergeCell ref="A1:C1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view="pageBreakPreview" zoomScale="110" zoomScaleNormal="100" zoomScaleSheetLayoutView="110" workbookViewId="0">
      <selection activeCell="C9" sqref="C9"/>
    </sheetView>
  </sheetViews>
  <sheetFormatPr defaultRowHeight="15" x14ac:dyDescent="0.25"/>
  <cols>
    <col min="1" max="1" width="36.5703125" customWidth="1"/>
    <col min="2" max="2" width="25" customWidth="1"/>
    <col min="3" max="3" width="27.85546875" customWidth="1"/>
    <col min="4" max="4" width="10" customWidth="1"/>
    <col min="5" max="5" width="8.7109375" customWidth="1"/>
    <col min="7" max="7" width="8.5703125" customWidth="1"/>
  </cols>
  <sheetData>
    <row r="1" spans="1:7" ht="43.5" customHeight="1" x14ac:dyDescent="0.4">
      <c r="A1" s="24" t="s">
        <v>38</v>
      </c>
      <c r="B1" s="24"/>
      <c r="C1" s="24"/>
    </row>
    <row r="2" spans="1:7" ht="41.25" customHeight="1" x14ac:dyDescent="0.3">
      <c r="A2" s="6"/>
      <c r="B2" s="7" t="s">
        <v>31</v>
      </c>
      <c r="C2" s="7" t="s">
        <v>42</v>
      </c>
      <c r="D2" s="4"/>
      <c r="E2" s="4"/>
      <c r="F2" s="4"/>
      <c r="G2" s="4"/>
    </row>
    <row r="3" spans="1:7" ht="24" customHeight="1" x14ac:dyDescent="0.3">
      <c r="A3" s="6" t="s">
        <v>29</v>
      </c>
      <c r="B3" s="8">
        <v>113817276</v>
      </c>
      <c r="C3" s="8">
        <v>119544212</v>
      </c>
      <c r="D3" s="4"/>
      <c r="E3" s="4"/>
      <c r="F3" s="4"/>
      <c r="G3" s="4"/>
    </row>
    <row r="4" spans="1:7" ht="45" customHeight="1" x14ac:dyDescent="0.3">
      <c r="A4" s="6" t="s">
        <v>32</v>
      </c>
      <c r="B4" s="8">
        <v>954542</v>
      </c>
      <c r="C4" s="8">
        <v>887896</v>
      </c>
      <c r="D4" s="4"/>
      <c r="E4" s="4"/>
      <c r="F4" s="4"/>
      <c r="G4" s="4"/>
    </row>
    <row r="5" spans="1:7" ht="37.5" customHeight="1" x14ac:dyDescent="0.3">
      <c r="A5" s="6" t="s">
        <v>33</v>
      </c>
      <c r="B5" s="8">
        <f>SUM(B3:B4)</f>
        <v>114771818</v>
      </c>
      <c r="C5" s="8">
        <f>SUM(C3:C4)</f>
        <v>120432108</v>
      </c>
      <c r="D5" s="4"/>
      <c r="E5" s="4"/>
      <c r="F5" s="4"/>
      <c r="G5" s="4"/>
    </row>
    <row r="6" spans="1:7" ht="18.75" x14ac:dyDescent="0.3">
      <c r="A6" s="6"/>
      <c r="B6" s="9" t="s">
        <v>34</v>
      </c>
      <c r="C6" s="9" t="s">
        <v>35</v>
      </c>
      <c r="D6" s="4"/>
      <c r="E6" s="4"/>
      <c r="F6" s="4"/>
      <c r="G6" s="4"/>
    </row>
    <row r="7" spans="1:7" ht="39" customHeight="1" x14ac:dyDescent="0.3">
      <c r="A7" s="10" t="s">
        <v>36</v>
      </c>
      <c r="B7" s="11">
        <f>B5*2.5/100</f>
        <v>2869295.45</v>
      </c>
      <c r="C7" s="11">
        <f>C5*5/100</f>
        <v>6021605.4000000004</v>
      </c>
      <c r="D7" s="4"/>
      <c r="E7" s="5"/>
      <c r="F7" s="4"/>
      <c r="G7" s="4"/>
    </row>
    <row r="8" spans="1:7" ht="18.75" x14ac:dyDescent="0.3">
      <c r="A8" s="6"/>
      <c r="B8" s="8"/>
      <c r="C8" s="8"/>
      <c r="D8" s="4"/>
      <c r="E8" s="5"/>
      <c r="F8" s="4"/>
      <c r="G8" s="4"/>
    </row>
    <row r="9" spans="1:7" ht="47.25" customHeight="1" x14ac:dyDescent="0.3">
      <c r="A9" s="10" t="s">
        <v>37</v>
      </c>
      <c r="B9" s="11">
        <f>B5-B7</f>
        <v>111902522.55</v>
      </c>
      <c r="C9" s="11">
        <f>C5-C7</f>
        <v>114410502.59999999</v>
      </c>
      <c r="D9" s="4"/>
      <c r="E9" s="5"/>
      <c r="F9" s="4"/>
      <c r="G9" s="4"/>
    </row>
    <row r="10" spans="1:7" ht="18.75" x14ac:dyDescent="0.3">
      <c r="A10" s="6"/>
      <c r="B10" s="8"/>
      <c r="C10" s="8"/>
      <c r="D10" s="4"/>
      <c r="E10" s="4"/>
      <c r="F10" s="4"/>
      <c r="G10" s="4"/>
    </row>
    <row r="11" spans="1:7" ht="18.75" x14ac:dyDescent="0.3">
      <c r="A11" s="6"/>
      <c r="B11" s="8"/>
      <c r="C11" s="8"/>
      <c r="D11" s="4"/>
      <c r="E11" s="4"/>
      <c r="F11" s="4"/>
      <c r="G11" s="4"/>
    </row>
    <row r="12" spans="1:7" ht="18.75" x14ac:dyDescent="0.3">
      <c r="A12" s="6"/>
      <c r="B12" s="8"/>
      <c r="C12" s="8"/>
      <c r="D12" s="4"/>
      <c r="E12" s="4"/>
      <c r="F12" s="4"/>
      <c r="G12" s="4"/>
    </row>
    <row r="13" spans="1:7" x14ac:dyDescent="0.25">
      <c r="A13" s="1"/>
      <c r="B13" s="2"/>
      <c r="C13" s="2"/>
      <c r="D13" s="4"/>
      <c r="E13" s="4"/>
      <c r="F13" s="4"/>
      <c r="G13" s="4"/>
    </row>
    <row r="14" spans="1:7" x14ac:dyDescent="0.25">
      <c r="A14" s="4"/>
      <c r="B14" s="4"/>
      <c r="C14" s="4"/>
      <c r="D14" s="4"/>
      <c r="E14" s="4"/>
      <c r="F14" s="4"/>
      <c r="G14" s="4"/>
    </row>
    <row r="15" spans="1:7" x14ac:dyDescent="0.25">
      <c r="A15" s="4"/>
      <c r="B15" s="4"/>
      <c r="C15" s="4"/>
      <c r="D15" s="4"/>
      <c r="E15" s="4"/>
      <c r="F15" s="4"/>
      <c r="G15" s="4"/>
    </row>
  </sheetData>
  <mergeCells count="1">
    <mergeCell ref="A1:C1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49.28515625" customWidth="1"/>
    <col min="2" max="2" width="30.7109375" customWidth="1"/>
    <col min="3" max="3" width="23.42578125" customWidth="1"/>
    <col min="4" max="4" width="22" customWidth="1"/>
  </cols>
  <sheetData>
    <row r="1" spans="1:4" ht="95.25" customHeight="1" x14ac:dyDescent="0.4">
      <c r="A1" s="24" t="s">
        <v>39</v>
      </c>
      <c r="B1" s="24"/>
      <c r="C1" s="24"/>
      <c r="D1" s="24"/>
    </row>
    <row r="2" spans="1:4" ht="30" customHeight="1" x14ac:dyDescent="0.35">
      <c r="A2" s="12"/>
      <c r="B2" s="20" t="s">
        <v>30</v>
      </c>
      <c r="C2" s="21" t="s">
        <v>31</v>
      </c>
      <c r="D2" s="21" t="s">
        <v>42</v>
      </c>
    </row>
    <row r="3" spans="1:4" ht="32.25" customHeight="1" x14ac:dyDescent="0.35">
      <c r="A3" s="12" t="s">
        <v>29</v>
      </c>
      <c r="B3" s="16">
        <v>125829211</v>
      </c>
      <c r="C3" s="22">
        <v>113817276</v>
      </c>
      <c r="D3" s="22">
        <v>119554212</v>
      </c>
    </row>
    <row r="4" spans="1:4" ht="36.75" customHeight="1" x14ac:dyDescent="0.35">
      <c r="A4" s="12" t="s">
        <v>32</v>
      </c>
      <c r="B4" s="16"/>
      <c r="C4" s="22"/>
      <c r="D4" s="22"/>
    </row>
    <row r="5" spans="1:4" ht="36" customHeight="1" x14ac:dyDescent="0.35">
      <c r="A5" s="12" t="s">
        <v>33</v>
      </c>
      <c r="B5" s="13">
        <f>SUM(B3:B4)</f>
        <v>125829211</v>
      </c>
      <c r="C5" s="13">
        <f t="shared" ref="C5:D5" si="0">SUM(C3:C4)</f>
        <v>113817276</v>
      </c>
      <c r="D5" s="13">
        <f t="shared" si="0"/>
        <v>119554212</v>
      </c>
    </row>
    <row r="6" spans="1:4" ht="36" customHeight="1" x14ac:dyDescent="0.35">
      <c r="A6" s="12" t="s">
        <v>40</v>
      </c>
      <c r="B6" s="13">
        <v>86027261</v>
      </c>
      <c r="C6" s="13">
        <v>73169631</v>
      </c>
      <c r="D6" s="13">
        <v>27981132</v>
      </c>
    </row>
    <row r="7" spans="1:4" ht="36" customHeight="1" x14ac:dyDescent="0.35">
      <c r="A7" s="12" t="s">
        <v>41</v>
      </c>
      <c r="B7" s="13">
        <f>B5-B6</f>
        <v>39801950</v>
      </c>
      <c r="C7" s="22">
        <f t="shared" ref="C7:D7" si="1">C5-C6</f>
        <v>40647645</v>
      </c>
      <c r="D7" s="22">
        <f t="shared" si="1"/>
        <v>91573080</v>
      </c>
    </row>
    <row r="8" spans="1:4" ht="21" x14ac:dyDescent="0.35">
      <c r="A8" s="12"/>
      <c r="B8" s="16"/>
      <c r="C8" s="25"/>
      <c r="D8" s="25"/>
    </row>
    <row r="9" spans="1:4" ht="21" x14ac:dyDescent="0.35">
      <c r="A9" s="14" t="s">
        <v>43</v>
      </c>
      <c r="B9" s="17">
        <f>B7*10/100</f>
        <v>3980195</v>
      </c>
      <c r="C9" s="26">
        <f t="shared" ref="C9:D9" si="2">C7*5/100</f>
        <v>2032382.25</v>
      </c>
      <c r="D9" s="26">
        <f t="shared" si="2"/>
        <v>4578654</v>
      </c>
    </row>
    <row r="10" spans="1:4" ht="21" x14ac:dyDescent="0.35">
      <c r="A10" s="12"/>
      <c r="B10" s="16"/>
      <c r="C10" s="13"/>
      <c r="D10" s="13"/>
    </row>
    <row r="11" spans="1:4" ht="37.5" customHeight="1" x14ac:dyDescent="0.35">
      <c r="A11" s="14"/>
      <c r="B11" s="17"/>
      <c r="C11" s="15"/>
      <c r="D11" s="15"/>
    </row>
    <row r="12" spans="1:4" ht="33" customHeight="1" x14ac:dyDescent="0.35">
      <c r="A12" s="12"/>
      <c r="B12" s="19"/>
      <c r="C12" s="13"/>
      <c r="D12" s="13"/>
    </row>
    <row r="13" spans="1:4" ht="43.5" customHeight="1" x14ac:dyDescent="0.35">
      <c r="A13" s="12"/>
      <c r="B13" s="18"/>
      <c r="C13" s="13"/>
      <c r="D13" s="13"/>
    </row>
    <row r="14" spans="1:4" ht="21" x14ac:dyDescent="0.35">
      <c r="A14" s="12"/>
      <c r="B14" s="12"/>
      <c r="C14" s="13"/>
      <c r="D14" s="13"/>
    </row>
    <row r="15" spans="1:4" ht="21" x14ac:dyDescent="0.35">
      <c r="A15" s="12"/>
      <c r="B15" s="12"/>
      <c r="C15" s="16"/>
      <c r="D15" s="16"/>
    </row>
    <row r="32" ht="31.5" customHeight="1" x14ac:dyDescent="0.25"/>
  </sheetData>
  <mergeCells count="1">
    <mergeCell ref="A1:D1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22"/>
  <sheetViews>
    <sheetView view="pageBreakPreview" zoomScale="60" zoomScaleNormal="100" workbookViewId="0">
      <selection sqref="A1:K25"/>
    </sheetView>
  </sheetViews>
  <sheetFormatPr defaultRowHeight="15" x14ac:dyDescent="0.25"/>
  <cols>
    <col min="1" max="1" width="35.5703125" customWidth="1"/>
    <col min="2" max="2" width="14" customWidth="1"/>
    <col min="3" max="4" width="13.5703125" customWidth="1"/>
    <col min="5" max="5" width="13.42578125" customWidth="1"/>
    <col min="6" max="7" width="13.5703125" hidden="1" customWidth="1"/>
    <col min="8" max="8" width="12.85546875" customWidth="1"/>
    <col min="10" max="10" width="14" customWidth="1"/>
    <col min="11" max="11" width="14.7109375" customWidth="1"/>
    <col min="12" max="12" width="0.42578125" customWidth="1"/>
    <col min="13" max="14" width="9.140625" hidden="1" customWidth="1"/>
  </cols>
  <sheetData>
    <row r="2" spans="1:14" x14ac:dyDescent="0.25">
      <c r="A2" s="1"/>
      <c r="B2" s="1"/>
      <c r="C2" s="1"/>
      <c r="D2" s="1"/>
      <c r="E2" s="1"/>
      <c r="F2" s="1"/>
      <c r="G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зарплата</vt:lpstr>
      <vt:lpstr>условно утвержденные</vt:lpstr>
      <vt:lpstr>пред объем мун долга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2024-11-15T11:44:41Z</dcterms:modified>
</cp:coreProperties>
</file>